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\File Dian\2020\ZI-WBK\"/>
    </mc:Choice>
  </mc:AlternateContent>
  <bookViews>
    <workbookView xWindow="0" yWindow="0" windowWidth="20490" windowHeight="7455" tabRatio="909" firstSheet="19" activeTab="24"/>
  </bookViews>
  <sheets>
    <sheet name="e-SKP User" sheetId="10" r:id="rId1"/>
    <sheet name="SOP" sheetId="15" r:id="rId2"/>
    <sheet name="Simpan" sheetId="1" r:id="rId3"/>
    <sheet name="LAYANAN PUBLIK" sheetId="25" r:id="rId4"/>
    <sheet name="SINDE" sheetId="12" r:id="rId5"/>
    <sheet name="MAO TUKIN " sheetId="32" r:id="rId6"/>
    <sheet name="SIRENBAJA, SIMPEL, LPSE" sheetId="31" r:id="rId7"/>
    <sheet name="SIMAK, SIMANTAP" sheetId="30" r:id="rId8"/>
    <sheet name="Manpeg" sheetId="39" r:id="rId9"/>
    <sheet name="Sheet6" sheetId="16" r:id="rId10"/>
    <sheet name="Hitung e-SKP" sheetId="18" r:id="rId11"/>
    <sheet name="Hitung SOP" sheetId="24" r:id="rId12"/>
    <sheet name="Hitung Simpan" sheetId="19" r:id="rId13"/>
    <sheet name="Hitung Website" sheetId="42" r:id="rId14"/>
    <sheet name="Hitung SIM Diklat" sheetId="26" r:id="rId15"/>
    <sheet name="Hitung Sinde" sheetId="20" r:id="rId16"/>
    <sheet name="HITUNG MAO TUKIN" sheetId="29" r:id="rId17"/>
    <sheet name="HITUNG LPSE" sheetId="28" r:id="rId18"/>
    <sheet name="HITUNG SIMPEL" sheetId="33" r:id="rId19"/>
    <sheet name="HITUNG SIRENBAJA" sheetId="36" r:id="rId20"/>
    <sheet name="HITUNG SIMAK" sheetId="35" r:id="rId21"/>
    <sheet name="HITUNG PERSEDIAAN" sheetId="27" r:id="rId22"/>
    <sheet name="HITUNG MANPEG" sheetId="40" r:id="rId23"/>
    <sheet name="REKAP HASIL PERSEBARAN INSTRUMN" sheetId="38" r:id="rId24"/>
    <sheet name="REKAP HASIL MONITORING" sheetId="37" r:id="rId25"/>
    <sheet name="Persentase" sheetId="41" r:id="rId26"/>
  </sheets>
  <definedNames>
    <definedName name="_xlnm.Print_Area" localSheetId="10">'Hitung e-SKP'!$A$1:$AR$30</definedName>
    <definedName name="_xlnm.Print_Area" localSheetId="17">'HITUNG LPSE'!$A$1:$AD$25</definedName>
    <definedName name="_xlnm.Print_Area" localSheetId="22">'HITUNG MANPEG'!$A$1:$AA$32</definedName>
    <definedName name="_xlnm.Print_Area" localSheetId="21">'HITUNG PERSEDIAAN'!$A$1:$AD$27</definedName>
    <definedName name="_xlnm.Print_Area" localSheetId="14">'Hitung SIM Diklat'!$A$1:$AR$32</definedName>
    <definedName name="_xlnm.Print_Area" localSheetId="20">'HITUNG SIMAK'!$A$1:$AD$27</definedName>
    <definedName name="_xlnm.Print_Area" localSheetId="12">'Hitung Simpan'!$A$1:$AQ$32</definedName>
    <definedName name="_xlnm.Print_Area" localSheetId="15">'Hitung Sinde'!$A$1:$AQ$25</definedName>
    <definedName name="_xlnm.Print_Area" localSheetId="11">'Hitung SOP'!$A$1:$AK$32</definedName>
    <definedName name="_xlnm.Print_Area" localSheetId="13">'Hitung Website'!$A$1:$AR$32</definedName>
    <definedName name="_xlnm.Print_Area" localSheetId="24">'REKAP HASIL MONITORING'!$A$1:$F$19</definedName>
    <definedName name="_xlnm.Print_Area" localSheetId="23">'REKAP HASIL PERSEBARAN INSTRUMN'!$A$1:$E$16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7" l="1"/>
  <c r="D17" i="37"/>
  <c r="C17" i="37"/>
  <c r="A17" i="37"/>
  <c r="AQ16" i="42"/>
  <c r="AP16" i="42"/>
  <c r="AO16" i="42"/>
  <c r="AN16" i="42"/>
  <c r="AR16" i="42" s="1"/>
  <c r="AQ15" i="42"/>
  <c r="AP15" i="42"/>
  <c r="AO15" i="42"/>
  <c r="AN15" i="42"/>
  <c r="AR15" i="42" s="1"/>
  <c r="AQ14" i="42"/>
  <c r="AP14" i="42"/>
  <c r="AO14" i="42"/>
  <c r="AN14" i="42"/>
  <c r="AR14" i="42" s="1"/>
  <c r="AQ13" i="42"/>
  <c r="AP13" i="42"/>
  <c r="AO13" i="42"/>
  <c r="AN13" i="42"/>
  <c r="AR13" i="42" s="1"/>
  <c r="AQ12" i="42"/>
  <c r="AP12" i="42"/>
  <c r="AO12" i="42"/>
  <c r="AN12" i="42"/>
  <c r="AR12" i="42" s="1"/>
  <c r="AQ11" i="42"/>
  <c r="AP11" i="42"/>
  <c r="AO11" i="42"/>
  <c r="AN11" i="42"/>
  <c r="AR11" i="42" s="1"/>
  <c r="J11" i="42"/>
  <c r="AQ10" i="42"/>
  <c r="AP10" i="42"/>
  <c r="AO10" i="42"/>
  <c r="AN10" i="42"/>
  <c r="AR10" i="42" s="1"/>
  <c r="K10" i="42"/>
  <c r="K11" i="42" s="1"/>
  <c r="J10" i="42"/>
  <c r="AQ9" i="42"/>
  <c r="AP9" i="42"/>
  <c r="AO9" i="42"/>
  <c r="AN9" i="42"/>
  <c r="AR9" i="42" s="1"/>
  <c r="AQ8" i="42"/>
  <c r="AP8" i="42"/>
  <c r="AO8" i="42"/>
  <c r="AN8" i="42"/>
  <c r="AR8" i="42" s="1"/>
  <c r="AQ7" i="42"/>
  <c r="AP7" i="42"/>
  <c r="AO7" i="42"/>
  <c r="AN7" i="42"/>
  <c r="AR7" i="42" s="1"/>
  <c r="AQ6" i="42"/>
  <c r="AP6" i="42"/>
  <c r="AO6" i="42"/>
  <c r="AN6" i="42"/>
  <c r="AR6" i="42" s="1"/>
  <c r="D6" i="42"/>
  <c r="AQ5" i="42"/>
  <c r="AP5" i="42"/>
  <c r="AO5" i="42"/>
  <c r="AN5" i="42"/>
  <c r="AR5" i="42" s="1"/>
  <c r="J5" i="42"/>
  <c r="AQ4" i="42"/>
  <c r="AP4" i="42"/>
  <c r="AO4" i="42"/>
  <c r="AN4" i="42"/>
  <c r="AR4" i="42" s="1"/>
  <c r="J4" i="42"/>
  <c r="K4" i="42" s="1"/>
  <c r="K5" i="42" s="1"/>
  <c r="H12" i="42" l="1"/>
  <c r="G12" i="42"/>
  <c r="I12" i="42"/>
  <c r="F12" i="42"/>
  <c r="F6" i="42"/>
  <c r="I6" i="42"/>
  <c r="G6" i="42"/>
  <c r="H6" i="42"/>
  <c r="L186" i="41"/>
  <c r="L187" i="41"/>
  <c r="L188" i="41"/>
  <c r="L189" i="41"/>
  <c r="L190" i="41"/>
  <c r="L191" i="41"/>
  <c r="L192" i="41"/>
  <c r="L193" i="41"/>
  <c r="L194" i="41"/>
  <c r="L195" i="41"/>
  <c r="L196" i="41"/>
  <c r="L197" i="41"/>
  <c r="K186" i="41"/>
  <c r="K187" i="41"/>
  <c r="K188" i="41"/>
  <c r="K189" i="41"/>
  <c r="K190" i="41"/>
  <c r="K191" i="41"/>
  <c r="K192" i="41"/>
  <c r="K193" i="41"/>
  <c r="K194" i="41"/>
  <c r="K195" i="41"/>
  <c r="K196" i="41"/>
  <c r="K197" i="41"/>
  <c r="J186" i="41"/>
  <c r="J187" i="41"/>
  <c r="J188" i="41"/>
  <c r="J189" i="41"/>
  <c r="J190" i="41"/>
  <c r="J191" i="41"/>
  <c r="J192" i="41"/>
  <c r="J193" i="41"/>
  <c r="J194" i="41"/>
  <c r="J195" i="41"/>
  <c r="J196" i="41"/>
  <c r="J197" i="41"/>
  <c r="I186" i="41"/>
  <c r="I187" i="41"/>
  <c r="I188" i="41"/>
  <c r="I189" i="41"/>
  <c r="I190" i="41"/>
  <c r="I191" i="41"/>
  <c r="I192" i="41"/>
  <c r="I193" i="41"/>
  <c r="I194" i="41"/>
  <c r="I195" i="41"/>
  <c r="I196" i="41"/>
  <c r="I197" i="41"/>
  <c r="L185" i="41"/>
  <c r="K185" i="41"/>
  <c r="J185" i="41"/>
  <c r="I185" i="41"/>
  <c r="L170" i="41"/>
  <c r="L171" i="41"/>
  <c r="L172" i="41"/>
  <c r="L173" i="41"/>
  <c r="L174" i="41"/>
  <c r="L175" i="41"/>
  <c r="L176" i="41"/>
  <c r="L177" i="41"/>
  <c r="L178" i="41"/>
  <c r="L179" i="41"/>
  <c r="L180" i="41"/>
  <c r="K170" i="41"/>
  <c r="K171" i="41"/>
  <c r="K172" i="41"/>
  <c r="K173" i="41"/>
  <c r="K174" i="41"/>
  <c r="K175" i="41"/>
  <c r="K176" i="41"/>
  <c r="K177" i="41"/>
  <c r="K178" i="41"/>
  <c r="K179" i="41"/>
  <c r="K180" i="41"/>
  <c r="J180" i="41"/>
  <c r="J170" i="41"/>
  <c r="J171" i="41"/>
  <c r="J172" i="41"/>
  <c r="J173" i="41"/>
  <c r="J174" i="41"/>
  <c r="J175" i="41"/>
  <c r="J176" i="41"/>
  <c r="J177" i="41"/>
  <c r="J178" i="41"/>
  <c r="J179" i="41"/>
  <c r="I170" i="41"/>
  <c r="I171" i="41"/>
  <c r="I172" i="41"/>
  <c r="I173" i="41"/>
  <c r="I174" i="41"/>
  <c r="I175" i="41"/>
  <c r="I176" i="41"/>
  <c r="I177" i="41"/>
  <c r="I178" i="41"/>
  <c r="I179" i="41"/>
  <c r="I180" i="41"/>
  <c r="L169" i="41"/>
  <c r="K169" i="41"/>
  <c r="J169" i="41"/>
  <c r="I169" i="41"/>
  <c r="L156" i="41"/>
  <c r="L157" i="41"/>
  <c r="L158" i="41"/>
  <c r="L159" i="41"/>
  <c r="L160" i="41"/>
  <c r="L161" i="41"/>
  <c r="L162" i="41"/>
  <c r="L163" i="41"/>
  <c r="L164" i="41"/>
  <c r="K156" i="41"/>
  <c r="K157" i="41"/>
  <c r="K158" i="41"/>
  <c r="K159" i="41"/>
  <c r="K160" i="41"/>
  <c r="K161" i="41"/>
  <c r="K162" i="41"/>
  <c r="K163" i="41"/>
  <c r="K164" i="41"/>
  <c r="J156" i="41"/>
  <c r="J157" i="41"/>
  <c r="J158" i="41"/>
  <c r="J159" i="41"/>
  <c r="J160" i="41"/>
  <c r="J161" i="41"/>
  <c r="J162" i="41"/>
  <c r="J163" i="41"/>
  <c r="J164" i="41"/>
  <c r="I156" i="41"/>
  <c r="I157" i="41"/>
  <c r="I158" i="41"/>
  <c r="I159" i="41"/>
  <c r="I160" i="41"/>
  <c r="I161" i="41"/>
  <c r="I162" i="41"/>
  <c r="I163" i="41"/>
  <c r="I164" i="41"/>
  <c r="L155" i="41"/>
  <c r="K155" i="41"/>
  <c r="J155" i="41"/>
  <c r="I155" i="41"/>
  <c r="L142" i="41"/>
  <c r="L143" i="41"/>
  <c r="L144" i="41"/>
  <c r="L145" i="41"/>
  <c r="L146" i="41"/>
  <c r="L147" i="41"/>
  <c r="L148" i="41"/>
  <c r="L149" i="41"/>
  <c r="L150" i="41"/>
  <c r="J150" i="41"/>
  <c r="K142" i="41"/>
  <c r="K143" i="41"/>
  <c r="K144" i="41"/>
  <c r="K145" i="41"/>
  <c r="K146" i="41"/>
  <c r="K147" i="41"/>
  <c r="K148" i="41"/>
  <c r="K149" i="41"/>
  <c r="K150" i="41"/>
  <c r="J142" i="41"/>
  <c r="J143" i="41"/>
  <c r="J144" i="41"/>
  <c r="J145" i="41"/>
  <c r="J146" i="41"/>
  <c r="J147" i="41"/>
  <c r="J148" i="41"/>
  <c r="J149" i="41"/>
  <c r="I142" i="41"/>
  <c r="I143" i="41"/>
  <c r="I144" i="41"/>
  <c r="I145" i="41"/>
  <c r="I146" i="41"/>
  <c r="I147" i="41"/>
  <c r="I148" i="41"/>
  <c r="I149" i="41"/>
  <c r="I150" i="41"/>
  <c r="L141" i="41"/>
  <c r="K141" i="41"/>
  <c r="J141" i="41"/>
  <c r="I141" i="41"/>
  <c r="L128" i="41"/>
  <c r="L129" i="41"/>
  <c r="L130" i="41"/>
  <c r="L131" i="41"/>
  <c r="L132" i="41"/>
  <c r="L133" i="41"/>
  <c r="L134" i="41"/>
  <c r="L135" i="41"/>
  <c r="L136" i="41"/>
  <c r="K128" i="41"/>
  <c r="K129" i="41"/>
  <c r="K130" i="41"/>
  <c r="K131" i="41"/>
  <c r="K132" i="41"/>
  <c r="K133" i="41"/>
  <c r="K134" i="41"/>
  <c r="K135" i="41"/>
  <c r="K136" i="41"/>
  <c r="J128" i="41"/>
  <c r="J129" i="41"/>
  <c r="J130" i="41"/>
  <c r="J131" i="41"/>
  <c r="J132" i="41"/>
  <c r="J133" i="41"/>
  <c r="J134" i="41"/>
  <c r="J135" i="41"/>
  <c r="J136" i="41"/>
  <c r="I128" i="41"/>
  <c r="I129" i="41"/>
  <c r="I130" i="41"/>
  <c r="I131" i="41"/>
  <c r="I132" i="41"/>
  <c r="I133" i="41"/>
  <c r="I134" i="41"/>
  <c r="I135" i="41"/>
  <c r="I136" i="41"/>
  <c r="L127" i="41"/>
  <c r="K127" i="41"/>
  <c r="J127" i="41"/>
  <c r="I127" i="41"/>
  <c r="L114" i="41"/>
  <c r="L115" i="41"/>
  <c r="L116" i="41"/>
  <c r="L117" i="41"/>
  <c r="L118" i="41"/>
  <c r="L119" i="41"/>
  <c r="L120" i="41"/>
  <c r="L121" i="41"/>
  <c r="L122" i="41"/>
  <c r="K114" i="41"/>
  <c r="K115" i="41"/>
  <c r="K116" i="41"/>
  <c r="K117" i="41"/>
  <c r="K118" i="41"/>
  <c r="K119" i="41"/>
  <c r="K120" i="41"/>
  <c r="K121" i="41"/>
  <c r="K122" i="41"/>
  <c r="J114" i="41"/>
  <c r="J115" i="41"/>
  <c r="J116" i="41"/>
  <c r="J117" i="41"/>
  <c r="J118" i="41"/>
  <c r="J119" i="41"/>
  <c r="J120" i="41"/>
  <c r="J121" i="41"/>
  <c r="J122" i="41"/>
  <c r="I114" i="41"/>
  <c r="I115" i="41"/>
  <c r="I116" i="41"/>
  <c r="I117" i="41"/>
  <c r="I118" i="41"/>
  <c r="I119" i="41"/>
  <c r="I120" i="41"/>
  <c r="I121" i="41"/>
  <c r="I122" i="41"/>
  <c r="L113" i="41"/>
  <c r="K113" i="41"/>
  <c r="J113" i="41"/>
  <c r="I113" i="41"/>
  <c r="L100" i="41"/>
  <c r="L101" i="41"/>
  <c r="L102" i="41"/>
  <c r="L103" i="41"/>
  <c r="L104" i="41"/>
  <c r="L105" i="41"/>
  <c r="L106" i="41"/>
  <c r="L107" i="41"/>
  <c r="L108" i="41"/>
  <c r="K100" i="41"/>
  <c r="K101" i="41"/>
  <c r="K102" i="41"/>
  <c r="K103" i="41"/>
  <c r="K104" i="41"/>
  <c r="K105" i="41"/>
  <c r="K106" i="41"/>
  <c r="K107" i="41"/>
  <c r="K108" i="41"/>
  <c r="J100" i="41"/>
  <c r="J101" i="41"/>
  <c r="J102" i="41"/>
  <c r="J103" i="41"/>
  <c r="J104" i="41"/>
  <c r="J105" i="41"/>
  <c r="J106" i="41"/>
  <c r="J107" i="41"/>
  <c r="J108" i="41"/>
  <c r="I100" i="41"/>
  <c r="I101" i="41"/>
  <c r="I102" i="41"/>
  <c r="I103" i="41"/>
  <c r="I104" i="41"/>
  <c r="I105" i="41"/>
  <c r="I106" i="41"/>
  <c r="I107" i="41"/>
  <c r="I108" i="41"/>
  <c r="L99" i="41"/>
  <c r="K99" i="41"/>
  <c r="J99" i="41"/>
  <c r="I99" i="41"/>
  <c r="L86" i="41"/>
  <c r="L87" i="41"/>
  <c r="L88" i="41"/>
  <c r="L89" i="41"/>
  <c r="L90" i="41"/>
  <c r="L91" i="41"/>
  <c r="L92" i="41"/>
  <c r="L93" i="41"/>
  <c r="L94" i="41"/>
  <c r="K86" i="41"/>
  <c r="K87" i="41"/>
  <c r="K88" i="41"/>
  <c r="K89" i="41"/>
  <c r="K90" i="41"/>
  <c r="K91" i="41"/>
  <c r="K92" i="41"/>
  <c r="K93" i="41"/>
  <c r="K94" i="41"/>
  <c r="J86" i="41"/>
  <c r="J87" i="41"/>
  <c r="J88" i="41"/>
  <c r="J89" i="41"/>
  <c r="J90" i="41"/>
  <c r="J91" i="41"/>
  <c r="J92" i="41"/>
  <c r="J93" i="41"/>
  <c r="J94" i="41"/>
  <c r="I86" i="41"/>
  <c r="I87" i="41"/>
  <c r="I88" i="41"/>
  <c r="I89" i="41"/>
  <c r="I90" i="41"/>
  <c r="I91" i="41"/>
  <c r="I92" i="41"/>
  <c r="I93" i="41"/>
  <c r="I94" i="41"/>
  <c r="L85" i="41"/>
  <c r="K85" i="41"/>
  <c r="J85" i="41"/>
  <c r="I85" i="41"/>
  <c r="L72" i="41"/>
  <c r="L73" i="41"/>
  <c r="L74" i="41"/>
  <c r="L75" i="41"/>
  <c r="L76" i="41"/>
  <c r="L77" i="41"/>
  <c r="L78" i="41"/>
  <c r="L79" i="41"/>
  <c r="L80" i="41"/>
  <c r="K72" i="41"/>
  <c r="K73" i="41"/>
  <c r="K74" i="41"/>
  <c r="K75" i="41"/>
  <c r="K76" i="41"/>
  <c r="K77" i="41"/>
  <c r="K78" i="41"/>
  <c r="K79" i="41"/>
  <c r="K80" i="41"/>
  <c r="J72" i="41"/>
  <c r="J73" i="41"/>
  <c r="J74" i="41"/>
  <c r="J75" i="41"/>
  <c r="J76" i="41"/>
  <c r="J77" i="41"/>
  <c r="J78" i="41"/>
  <c r="J79" i="41"/>
  <c r="J80" i="41"/>
  <c r="I72" i="41"/>
  <c r="I73" i="41"/>
  <c r="I74" i="41"/>
  <c r="I75" i="41"/>
  <c r="I76" i="41"/>
  <c r="I77" i="41"/>
  <c r="I78" i="41"/>
  <c r="I79" i="41"/>
  <c r="I80" i="41"/>
  <c r="L71" i="41"/>
  <c r="K71" i="41"/>
  <c r="J71" i="41"/>
  <c r="I71" i="41"/>
  <c r="L55" i="41"/>
  <c r="L56" i="41"/>
  <c r="L57" i="41"/>
  <c r="L58" i="41"/>
  <c r="L59" i="41"/>
  <c r="L60" i="41"/>
  <c r="L61" i="41"/>
  <c r="L62" i="41"/>
  <c r="L63" i="41"/>
  <c r="L64" i="41"/>
  <c r="L65" i="41"/>
  <c r="L66" i="41"/>
  <c r="K55" i="41"/>
  <c r="K56" i="41"/>
  <c r="K57" i="41"/>
  <c r="K58" i="41"/>
  <c r="K59" i="41"/>
  <c r="K60" i="41"/>
  <c r="K61" i="41"/>
  <c r="K62" i="41"/>
  <c r="K63" i="41"/>
  <c r="K64" i="41"/>
  <c r="K65" i="41"/>
  <c r="K66" i="41"/>
  <c r="J55" i="41"/>
  <c r="J56" i="41"/>
  <c r="J57" i="41"/>
  <c r="J58" i="41"/>
  <c r="J59" i="41"/>
  <c r="J60" i="41"/>
  <c r="J61" i="41"/>
  <c r="J62" i="41"/>
  <c r="J63" i="41"/>
  <c r="J64" i="41"/>
  <c r="J65" i="41"/>
  <c r="J66" i="41"/>
  <c r="I55" i="41"/>
  <c r="I56" i="41"/>
  <c r="I57" i="41"/>
  <c r="I58" i="41"/>
  <c r="I59" i="41"/>
  <c r="I60" i="41"/>
  <c r="I61" i="41"/>
  <c r="I62" i="41"/>
  <c r="I63" i="41"/>
  <c r="I64" i="41"/>
  <c r="I65" i="41"/>
  <c r="I66" i="41"/>
  <c r="L54" i="41"/>
  <c r="K54" i="41"/>
  <c r="J54" i="41"/>
  <c r="I54" i="41"/>
  <c r="L39" i="41"/>
  <c r="L40" i="41"/>
  <c r="L41" i="41"/>
  <c r="L42" i="41"/>
  <c r="L43" i="41"/>
  <c r="L44" i="41"/>
  <c r="L45" i="41"/>
  <c r="L46" i="41"/>
  <c r="L47" i="41"/>
  <c r="L48" i="41"/>
  <c r="L49" i="41"/>
  <c r="K39" i="41"/>
  <c r="K40" i="41"/>
  <c r="K41" i="41"/>
  <c r="K42" i="41"/>
  <c r="K43" i="41"/>
  <c r="K44" i="41"/>
  <c r="K45" i="41"/>
  <c r="K46" i="41"/>
  <c r="K47" i="41"/>
  <c r="K48" i="41"/>
  <c r="K49" i="41"/>
  <c r="J39" i="41"/>
  <c r="J40" i="41"/>
  <c r="J41" i="41"/>
  <c r="J42" i="41"/>
  <c r="J43" i="41"/>
  <c r="J44" i="41"/>
  <c r="J45" i="41"/>
  <c r="J46" i="41"/>
  <c r="J47" i="41"/>
  <c r="J48" i="41"/>
  <c r="J49" i="41"/>
  <c r="I39" i="41"/>
  <c r="I40" i="41"/>
  <c r="I41" i="41"/>
  <c r="I42" i="41"/>
  <c r="I43" i="41"/>
  <c r="I44" i="41"/>
  <c r="I45" i="41"/>
  <c r="I46" i="41"/>
  <c r="I47" i="41"/>
  <c r="I48" i="41"/>
  <c r="I49" i="41"/>
  <c r="L38" i="41"/>
  <c r="K38" i="41"/>
  <c r="J38" i="41"/>
  <c r="I38" i="41"/>
  <c r="L22" i="41"/>
  <c r="L23" i="41"/>
  <c r="L24" i="41"/>
  <c r="L25" i="41"/>
  <c r="L26" i="41"/>
  <c r="L27" i="41"/>
  <c r="L28" i="41"/>
  <c r="L29" i="41"/>
  <c r="L30" i="41"/>
  <c r="L31" i="41"/>
  <c r="L32" i="41"/>
  <c r="L33" i="41"/>
  <c r="K22" i="41"/>
  <c r="K23" i="41"/>
  <c r="K24" i="41"/>
  <c r="K25" i="41"/>
  <c r="K26" i="41"/>
  <c r="K27" i="41"/>
  <c r="K28" i="41"/>
  <c r="K29" i="41"/>
  <c r="K30" i="41"/>
  <c r="K31" i="41"/>
  <c r="K32" i="41"/>
  <c r="K33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I33" i="41"/>
  <c r="I22" i="41"/>
  <c r="I23" i="41"/>
  <c r="I24" i="41"/>
  <c r="I25" i="41"/>
  <c r="I26" i="41"/>
  <c r="I27" i="41"/>
  <c r="I28" i="41"/>
  <c r="I29" i="41"/>
  <c r="I30" i="41"/>
  <c r="I31" i="41"/>
  <c r="I32" i="41"/>
  <c r="L21" i="41"/>
  <c r="K21" i="41"/>
  <c r="J21" i="41"/>
  <c r="I21" i="41"/>
  <c r="L6" i="41"/>
  <c r="L7" i="41"/>
  <c r="L8" i="41"/>
  <c r="L9" i="41"/>
  <c r="L10" i="41"/>
  <c r="L11" i="41"/>
  <c r="L12" i="41"/>
  <c r="L13" i="41"/>
  <c r="L14" i="41"/>
  <c r="L15" i="41"/>
  <c r="L16" i="41"/>
  <c r="K6" i="41"/>
  <c r="K7" i="41"/>
  <c r="K8" i="41"/>
  <c r="K9" i="41"/>
  <c r="K10" i="41"/>
  <c r="K11" i="41"/>
  <c r="K12" i="41"/>
  <c r="K13" i="41"/>
  <c r="K14" i="41"/>
  <c r="K15" i="41"/>
  <c r="K16" i="41"/>
  <c r="L5" i="41"/>
  <c r="K5" i="41"/>
  <c r="J6" i="41"/>
  <c r="J7" i="41"/>
  <c r="J8" i="41"/>
  <c r="J9" i="41"/>
  <c r="J10" i="41"/>
  <c r="J11" i="41"/>
  <c r="J12" i="41"/>
  <c r="J13" i="41"/>
  <c r="J14" i="41"/>
  <c r="J15" i="41"/>
  <c r="J16" i="41"/>
  <c r="I6" i="41"/>
  <c r="I7" i="41"/>
  <c r="I8" i="41"/>
  <c r="I9" i="41"/>
  <c r="I10" i="41"/>
  <c r="I11" i="41"/>
  <c r="I12" i="41"/>
  <c r="I13" i="41"/>
  <c r="I14" i="41"/>
  <c r="I15" i="41"/>
  <c r="I16" i="41"/>
  <c r="J5" i="41"/>
  <c r="I5" i="41"/>
  <c r="AM3" i="20"/>
  <c r="P31" i="42" l="1"/>
  <c r="P30" i="42"/>
  <c r="P29" i="42"/>
  <c r="P28" i="42"/>
  <c r="F13" i="42"/>
  <c r="Q27" i="42"/>
  <c r="Q26" i="42"/>
  <c r="AF21" i="42"/>
  <c r="V21" i="42"/>
  <c r="AF24" i="42"/>
  <c r="AF22" i="42"/>
  <c r="AF20" i="42"/>
  <c r="G7" i="42"/>
  <c r="AG31" i="42"/>
  <c r="AC31" i="42"/>
  <c r="AC30" i="42"/>
  <c r="AK29" i="42"/>
  <c r="AG29" i="42"/>
  <c r="Y29" i="42"/>
  <c r="AK28" i="42"/>
  <c r="AC28" i="42"/>
  <c r="Y28" i="42"/>
  <c r="X31" i="42"/>
  <c r="X30" i="42"/>
  <c r="AJ29" i="42"/>
  <c r="X29" i="42"/>
  <c r="AJ28" i="42"/>
  <c r="X28" i="42"/>
  <c r="S31" i="42"/>
  <c r="AE30" i="42"/>
  <c r="W30" i="42"/>
  <c r="S30" i="42"/>
  <c r="AI29" i="42"/>
  <c r="AE29" i="42"/>
  <c r="AA29" i="42"/>
  <c r="S29" i="42"/>
  <c r="AI28" i="42"/>
  <c r="S28" i="42"/>
  <c r="R31" i="42"/>
  <c r="AH29" i="42"/>
  <c r="AD30" i="42"/>
  <c r="AH28" i="42"/>
  <c r="R28" i="42"/>
  <c r="I13" i="42"/>
  <c r="AG27" i="42"/>
  <c r="AF27" i="42"/>
  <c r="AB27" i="42"/>
  <c r="T27" i="42"/>
  <c r="AF26" i="42"/>
  <c r="AB26" i="42"/>
  <c r="T26" i="42"/>
  <c r="AF25" i="42"/>
  <c r="AB25" i="42"/>
  <c r="T25" i="42"/>
  <c r="AD24" i="42"/>
  <c r="Z24" i="42"/>
  <c r="V24" i="42"/>
  <c r="AD23" i="42"/>
  <c r="Z23" i="42"/>
  <c r="V23" i="42"/>
  <c r="AD22" i="42"/>
  <c r="Z22" i="42"/>
  <c r="V22" i="42"/>
  <c r="AE27" i="42"/>
  <c r="AA27" i="42"/>
  <c r="O27" i="42"/>
  <c r="AE26" i="42"/>
  <c r="AA26" i="42"/>
  <c r="O26" i="42"/>
  <c r="AA25" i="42"/>
  <c r="AG24" i="42"/>
  <c r="AC24" i="42"/>
  <c r="U24" i="42"/>
  <c r="AC23" i="42"/>
  <c r="U23" i="42"/>
  <c r="Q23" i="42"/>
  <c r="AG22" i="42"/>
  <c r="U22" i="42"/>
  <c r="AG21" i="42"/>
  <c r="AC21" i="42"/>
  <c r="U21" i="42"/>
  <c r="AG20" i="42"/>
  <c r="U20" i="42"/>
  <c r="Q20" i="42"/>
  <c r="Q25" i="42"/>
  <c r="AA22" i="42"/>
  <c r="AF19" i="42"/>
  <c r="AA19" i="42"/>
  <c r="AA32" i="42" s="1"/>
  <c r="V19" i="42"/>
  <c r="AD27" i="42"/>
  <c r="V27" i="42"/>
  <c r="AD26" i="42"/>
  <c r="V26" i="42"/>
  <c r="AD25" i="42"/>
  <c r="V25" i="42"/>
  <c r="AF23" i="42"/>
  <c r="AE21" i="42"/>
  <c r="Z21" i="42"/>
  <c r="T21" i="42"/>
  <c r="O21" i="42"/>
  <c r="AB20" i="42"/>
  <c r="W20" i="42"/>
  <c r="Z19" i="42"/>
  <c r="T19" i="42"/>
  <c r="O19" i="42"/>
  <c r="H7" i="42"/>
  <c r="Z27" i="42"/>
  <c r="Z25" i="42"/>
  <c r="T24" i="42"/>
  <c r="AB23" i="42"/>
  <c r="T22" i="42"/>
  <c r="W21" i="42"/>
  <c r="Z20" i="42"/>
  <c r="O20" i="42"/>
  <c r="U27" i="42"/>
  <c r="U26" i="42"/>
  <c r="U25" i="42"/>
  <c r="W24" i="42"/>
  <c r="O24" i="42"/>
  <c r="W23" i="42"/>
  <c r="O23" i="42"/>
  <c r="W22" i="42"/>
  <c r="AD21" i="42"/>
  <c r="S21" i="42"/>
  <c r="AA20" i="42"/>
  <c r="V20" i="42"/>
  <c r="Z26" i="42"/>
  <c r="AB24" i="42"/>
  <c r="T23" i="42"/>
  <c r="AB22" i="42"/>
  <c r="O22" i="42"/>
  <c r="AB21" i="42"/>
  <c r="T20" i="42"/>
  <c r="AB19" i="42"/>
  <c r="AK27" i="42"/>
  <c r="AJ27" i="42"/>
  <c r="X27" i="42"/>
  <c r="AJ26" i="42"/>
  <c r="X26" i="42"/>
  <c r="AJ25" i="42"/>
  <c r="X25" i="42"/>
  <c r="P25" i="42"/>
  <c r="AH24" i="42"/>
  <c r="R24" i="42"/>
  <c r="AH23" i="42"/>
  <c r="R23" i="42"/>
  <c r="AH22" i="42"/>
  <c r="AI27" i="42"/>
  <c r="W27" i="42"/>
  <c r="S27" i="42"/>
  <c r="AI26" i="42"/>
  <c r="W26" i="42"/>
  <c r="S26" i="42"/>
  <c r="AI25" i="42"/>
  <c r="AE25" i="42"/>
  <c r="W25" i="42"/>
  <c r="S25" i="42"/>
  <c r="O25" i="42"/>
  <c r="AK24" i="42"/>
  <c r="Y24" i="42"/>
  <c r="Q24" i="42"/>
  <c r="AK23" i="42"/>
  <c r="AG23" i="42"/>
  <c r="Y23" i="42"/>
  <c r="AK22" i="42"/>
  <c r="AC22" i="42"/>
  <c r="Y22" i="42"/>
  <c r="Q22" i="42"/>
  <c r="AK21" i="42"/>
  <c r="Y21" i="42"/>
  <c r="AK20" i="42"/>
  <c r="AC20" i="42"/>
  <c r="Y20" i="42"/>
  <c r="AK19" i="42"/>
  <c r="AG19" i="42"/>
  <c r="AC19" i="42"/>
  <c r="Y19" i="42"/>
  <c r="U19" i="42"/>
  <c r="Q19" i="42"/>
  <c r="AH27" i="42"/>
  <c r="Y27" i="42"/>
  <c r="AG26" i="42"/>
  <c r="Y26" i="42"/>
  <c r="AG25" i="42"/>
  <c r="Y25" i="42"/>
  <c r="AI24" i="42"/>
  <c r="AA24" i="42"/>
  <c r="S24" i="42"/>
  <c r="AI23" i="42"/>
  <c r="AA23" i="42"/>
  <c r="S23" i="42"/>
  <c r="AI22" i="42"/>
  <c r="S22" i="42"/>
  <c r="AA21" i="42"/>
  <c r="AI20" i="42"/>
  <c r="AD20" i="42"/>
  <c r="X20" i="42"/>
  <c r="S20" i="42"/>
  <c r="P19" i="42"/>
  <c r="I7" i="42"/>
  <c r="X24" i="42"/>
  <c r="P24" i="42"/>
  <c r="X23" i="42"/>
  <c r="P23" i="42"/>
  <c r="X22" i="42"/>
  <c r="R22" i="42"/>
  <c r="AJ21" i="42"/>
  <c r="AH20" i="42"/>
  <c r="R20" i="42"/>
  <c r="AJ19" i="42"/>
  <c r="AE19" i="42"/>
  <c r="AH26" i="42"/>
  <c r="R26" i="42"/>
  <c r="AJ24" i="42"/>
  <c r="AJ22" i="42"/>
  <c r="AH21" i="42"/>
  <c r="AJ20" i="42"/>
  <c r="W19" i="42"/>
  <c r="R19" i="42"/>
  <c r="AC27" i="42"/>
  <c r="AK26" i="42"/>
  <c r="AC26" i="42"/>
  <c r="AK25" i="42"/>
  <c r="AC25" i="42"/>
  <c r="AE24" i="42"/>
  <c r="AE23" i="42"/>
  <c r="AE22" i="42"/>
  <c r="AI21" i="42"/>
  <c r="X21" i="42"/>
  <c r="AI19" i="42"/>
  <c r="AD19" i="42"/>
  <c r="X19" i="42"/>
  <c r="X32" i="42" s="1"/>
  <c r="S19" i="42"/>
  <c r="R27" i="42"/>
  <c r="AH25" i="42"/>
  <c r="R25" i="42"/>
  <c r="AJ23" i="42"/>
  <c r="R21" i="42"/>
  <c r="AE20" i="42"/>
  <c r="AH19" i="42"/>
  <c r="AH32" i="42" s="1"/>
  <c r="G13" i="42"/>
  <c r="V30" i="42"/>
  <c r="P27" i="42"/>
  <c r="P26" i="42"/>
  <c r="Q21" i="42"/>
  <c r="P21" i="42"/>
  <c r="P22" i="42"/>
  <c r="P20" i="42"/>
  <c r="F7" i="42"/>
  <c r="AK31" i="42"/>
  <c r="Y31" i="42"/>
  <c r="U31" i="42"/>
  <c r="Q31" i="42"/>
  <c r="AK30" i="42"/>
  <c r="AG30" i="42"/>
  <c r="Y30" i="42"/>
  <c r="U30" i="42"/>
  <c r="Q30" i="42"/>
  <c r="AC29" i="42"/>
  <c r="U29" i="42"/>
  <c r="Q29" i="42"/>
  <c r="AG28" i="42"/>
  <c r="U28" i="42"/>
  <c r="Q28" i="42"/>
  <c r="AJ31" i="42"/>
  <c r="AF31" i="42"/>
  <c r="AB31" i="42"/>
  <c r="T31" i="42"/>
  <c r="AJ30" i="42"/>
  <c r="AF30" i="42"/>
  <c r="AB30" i="42"/>
  <c r="T30" i="42"/>
  <c r="AF29" i="42"/>
  <c r="AB29" i="42"/>
  <c r="T29" i="42"/>
  <c r="AF28" i="42"/>
  <c r="AB28" i="42"/>
  <c r="T28" i="42"/>
  <c r="AI31" i="42"/>
  <c r="AE31" i="42"/>
  <c r="AA31" i="42"/>
  <c r="W31" i="42"/>
  <c r="O31" i="42"/>
  <c r="AI30" i="42"/>
  <c r="AA30" i="42"/>
  <c r="O30" i="42"/>
  <c r="W29" i="42"/>
  <c r="O29" i="42"/>
  <c r="AE28" i="42"/>
  <c r="AA28" i="42"/>
  <c r="W28" i="42"/>
  <c r="O28" i="42"/>
  <c r="AL28" i="42" s="1"/>
  <c r="AH31" i="42"/>
  <c r="Z30" i="42"/>
  <c r="R29" i="42"/>
  <c r="Z28" i="42"/>
  <c r="AD31" i="42"/>
  <c r="AD29" i="42"/>
  <c r="V28" i="42"/>
  <c r="AD28" i="42"/>
  <c r="Z31" i="42"/>
  <c r="AH30" i="42"/>
  <c r="R30" i="42"/>
  <c r="Z29" i="42"/>
  <c r="V31" i="42"/>
  <c r="V29" i="42"/>
  <c r="H13" i="42"/>
  <c r="C16" i="37"/>
  <c r="C15" i="37"/>
  <c r="C14" i="37"/>
  <c r="C13" i="37"/>
  <c r="C12" i="37"/>
  <c r="C11" i="37"/>
  <c r="C10" i="37"/>
  <c r="C9" i="37"/>
  <c r="C8" i="37"/>
  <c r="C7" i="37"/>
  <c r="C6" i="37"/>
  <c r="W24" i="33"/>
  <c r="AP3" i="20"/>
  <c r="AO4" i="20"/>
  <c r="AO5" i="20"/>
  <c r="AO6" i="20"/>
  <c r="AO7" i="20"/>
  <c r="AO8" i="20"/>
  <c r="AO9" i="20"/>
  <c r="AO10" i="20"/>
  <c r="AO11" i="20"/>
  <c r="AO12" i="20"/>
  <c r="AO3" i="20"/>
  <c r="AN4" i="20"/>
  <c r="AN5" i="20"/>
  <c r="AN6" i="20"/>
  <c r="AN7" i="20"/>
  <c r="AN8" i="20"/>
  <c r="AN9" i="20"/>
  <c r="AN10" i="20"/>
  <c r="AN11" i="20"/>
  <c r="AN12" i="20"/>
  <c r="AN3" i="20"/>
  <c r="AM4" i="20"/>
  <c r="AM5" i="20"/>
  <c r="AM6" i="20"/>
  <c r="AM7" i="20"/>
  <c r="AM8" i="20"/>
  <c r="AM9" i="20"/>
  <c r="AM10" i="20"/>
  <c r="AM11" i="20"/>
  <c r="AM12" i="20"/>
  <c r="AJ5" i="24"/>
  <c r="AJ6" i="24"/>
  <c r="AJ7" i="24"/>
  <c r="AJ8" i="24"/>
  <c r="AJ9" i="24"/>
  <c r="AJ10" i="24"/>
  <c r="AJ11" i="24"/>
  <c r="AJ12" i="24"/>
  <c r="AJ13" i="24"/>
  <c r="AJ14" i="24"/>
  <c r="AJ15" i="24"/>
  <c r="AJ16" i="24"/>
  <c r="AJ4" i="24"/>
  <c r="AI5" i="24"/>
  <c r="AI6" i="24"/>
  <c r="AI7" i="24"/>
  <c r="AI8" i="24"/>
  <c r="AI9" i="24"/>
  <c r="AI10" i="24"/>
  <c r="AI11" i="24"/>
  <c r="AI12" i="24"/>
  <c r="AI13" i="24"/>
  <c r="AI14" i="24"/>
  <c r="AI15" i="24"/>
  <c r="AI16" i="24"/>
  <c r="AI4" i="24"/>
  <c r="AH5" i="24"/>
  <c r="AH6" i="24"/>
  <c r="AH7" i="24"/>
  <c r="AH8" i="24"/>
  <c r="AH9" i="24"/>
  <c r="AH10" i="24"/>
  <c r="AH11" i="24"/>
  <c r="AH12" i="24"/>
  <c r="AH13" i="24"/>
  <c r="AH14" i="24"/>
  <c r="AH15" i="24"/>
  <c r="AH16" i="24"/>
  <c r="AH4" i="24"/>
  <c r="AG5" i="24"/>
  <c r="AG6" i="24"/>
  <c r="AG7" i="24"/>
  <c r="AG8" i="24"/>
  <c r="AG9" i="24"/>
  <c r="AG10" i="24"/>
  <c r="AG11" i="24"/>
  <c r="AG12" i="24"/>
  <c r="AG13" i="24"/>
  <c r="AG14" i="24"/>
  <c r="AG15" i="24"/>
  <c r="AG16" i="24"/>
  <c r="AG4" i="24"/>
  <c r="U31" i="24"/>
  <c r="V31" i="24"/>
  <c r="W31" i="24"/>
  <c r="X31" i="24"/>
  <c r="Y31" i="24"/>
  <c r="Z31" i="24"/>
  <c r="AA31" i="24"/>
  <c r="AB31" i="24"/>
  <c r="AC31" i="24"/>
  <c r="AD31" i="24"/>
  <c r="AE31" i="24"/>
  <c r="U30" i="24"/>
  <c r="V30" i="24"/>
  <c r="W30" i="24"/>
  <c r="X30" i="24"/>
  <c r="Y30" i="24"/>
  <c r="Z30" i="24"/>
  <c r="AA30" i="24"/>
  <c r="AB30" i="24"/>
  <c r="AC30" i="24"/>
  <c r="AD30" i="24"/>
  <c r="AE30" i="24"/>
  <c r="U29" i="24"/>
  <c r="V29" i="24"/>
  <c r="W29" i="24"/>
  <c r="X29" i="24"/>
  <c r="Y29" i="24"/>
  <c r="Z29" i="24"/>
  <c r="AA29" i="24"/>
  <c r="AB29" i="24"/>
  <c r="AC29" i="24"/>
  <c r="AD29" i="24"/>
  <c r="AE29" i="24"/>
  <c r="U28" i="24"/>
  <c r="V28" i="24"/>
  <c r="W28" i="24"/>
  <c r="X28" i="24"/>
  <c r="Y28" i="24"/>
  <c r="Z28" i="24"/>
  <c r="AA28" i="24"/>
  <c r="AB28" i="24"/>
  <c r="AC28" i="24"/>
  <c r="AD28" i="24"/>
  <c r="AE28" i="24"/>
  <c r="U27" i="24"/>
  <c r="V27" i="24"/>
  <c r="W27" i="24"/>
  <c r="X27" i="24"/>
  <c r="Y27" i="24"/>
  <c r="Z27" i="24"/>
  <c r="AA27" i="24"/>
  <c r="AB27" i="24"/>
  <c r="AC27" i="24"/>
  <c r="AD27" i="24"/>
  <c r="AE27" i="24"/>
  <c r="U26" i="24"/>
  <c r="V26" i="24"/>
  <c r="W26" i="24"/>
  <c r="X26" i="24"/>
  <c r="Y26" i="24"/>
  <c r="Z26" i="24"/>
  <c r="AA26" i="24"/>
  <c r="AB26" i="24"/>
  <c r="AC26" i="24"/>
  <c r="AD26" i="24"/>
  <c r="AE26" i="24"/>
  <c r="U25" i="24"/>
  <c r="V25" i="24"/>
  <c r="W25" i="24"/>
  <c r="X25" i="24"/>
  <c r="Y25" i="24"/>
  <c r="Z25" i="24"/>
  <c r="AA25" i="24"/>
  <c r="AB25" i="24"/>
  <c r="AC25" i="24"/>
  <c r="AD25" i="24"/>
  <c r="AE25" i="24"/>
  <c r="U24" i="24"/>
  <c r="V24" i="24"/>
  <c r="W24" i="24"/>
  <c r="X24" i="24"/>
  <c r="AF24" i="24" s="1"/>
  <c r="Y24" i="24"/>
  <c r="Z24" i="24"/>
  <c r="AA24" i="24"/>
  <c r="AB24" i="24"/>
  <c r="AC24" i="24"/>
  <c r="AD24" i="24"/>
  <c r="AE24" i="24"/>
  <c r="U23" i="24"/>
  <c r="V23" i="24"/>
  <c r="W23" i="24"/>
  <c r="X23" i="24"/>
  <c r="Y23" i="24"/>
  <c r="Z23" i="24"/>
  <c r="AA23" i="24"/>
  <c r="AB23" i="24"/>
  <c r="AC23" i="24"/>
  <c r="AD23" i="24"/>
  <c r="AE23" i="24"/>
  <c r="U22" i="24"/>
  <c r="AF22" i="24" s="1"/>
  <c r="V22" i="24"/>
  <c r="W22" i="24"/>
  <c r="X22" i="24"/>
  <c r="Y22" i="24"/>
  <c r="Z22" i="24"/>
  <c r="AA22" i="24"/>
  <c r="AB22" i="24"/>
  <c r="AC22" i="24"/>
  <c r="AD22" i="24"/>
  <c r="AE22" i="24"/>
  <c r="U21" i="24"/>
  <c r="V21" i="24"/>
  <c r="W21" i="24"/>
  <c r="X21" i="24"/>
  <c r="Y21" i="24"/>
  <c r="Z21" i="24"/>
  <c r="AA21" i="24"/>
  <c r="AB21" i="24"/>
  <c r="AC21" i="24"/>
  <c r="AD21" i="24"/>
  <c r="AE21" i="24"/>
  <c r="U20" i="24"/>
  <c r="V20" i="24"/>
  <c r="W20" i="24"/>
  <c r="X20" i="24"/>
  <c r="Y20" i="24"/>
  <c r="Z20" i="24"/>
  <c r="AA20" i="24"/>
  <c r="AB20" i="24"/>
  <c r="AC20" i="24"/>
  <c r="AD20" i="24"/>
  <c r="AE20" i="24"/>
  <c r="U19" i="24"/>
  <c r="U32" i="24" s="1"/>
  <c r="V19" i="24"/>
  <c r="W19" i="24"/>
  <c r="X19" i="24"/>
  <c r="Y19" i="24"/>
  <c r="Z19" i="24"/>
  <c r="AA19" i="24"/>
  <c r="AB19" i="24"/>
  <c r="AC19" i="24"/>
  <c r="AD19" i="24"/>
  <c r="AE19" i="24"/>
  <c r="D16" i="37"/>
  <c r="W29" i="40"/>
  <c r="W27" i="40"/>
  <c r="AO4" i="29"/>
  <c r="AO5" i="29"/>
  <c r="AO6" i="29"/>
  <c r="AO7" i="29"/>
  <c r="AO8" i="29"/>
  <c r="AO9" i="29"/>
  <c r="AO10" i="29"/>
  <c r="AO11" i="29"/>
  <c r="AO12" i="29"/>
  <c r="AO3" i="29"/>
  <c r="AN4" i="29"/>
  <c r="AN5" i="29"/>
  <c r="AN6" i="29"/>
  <c r="AN7" i="29"/>
  <c r="AN8" i="29"/>
  <c r="AN9" i="29"/>
  <c r="AN10" i="29"/>
  <c r="AN11" i="29"/>
  <c r="AN12" i="29"/>
  <c r="AN3" i="29"/>
  <c r="AM4" i="29"/>
  <c r="AM5" i="29"/>
  <c r="AM6" i="29"/>
  <c r="AM7" i="29"/>
  <c r="AM8" i="29"/>
  <c r="AM9" i="29"/>
  <c r="AM10" i="29"/>
  <c r="AM11" i="29"/>
  <c r="AM12" i="29"/>
  <c r="AM3" i="29"/>
  <c r="AL4" i="29"/>
  <c r="AL5" i="29"/>
  <c r="AL6" i="29"/>
  <c r="AL7" i="29"/>
  <c r="AL8" i="29"/>
  <c r="AL9" i="29"/>
  <c r="AL10" i="29"/>
  <c r="AL11" i="29"/>
  <c r="AL12" i="29"/>
  <c r="AL3" i="29"/>
  <c r="AO25" i="20"/>
  <c r="AO32" i="26"/>
  <c r="AN22" i="20"/>
  <c r="AL16" i="20"/>
  <c r="AL17" i="20"/>
  <c r="AL18" i="20"/>
  <c r="AL19" i="20"/>
  <c r="AL20" i="20"/>
  <c r="AL21" i="20"/>
  <c r="AL22" i="20"/>
  <c r="AL23" i="20"/>
  <c r="AL24" i="20"/>
  <c r="AL15" i="20"/>
  <c r="AH25" i="20"/>
  <c r="AI25" i="20"/>
  <c r="AJ25" i="20"/>
  <c r="AK25" i="20"/>
  <c r="AH24" i="20"/>
  <c r="AI24" i="20"/>
  <c r="AJ24" i="20"/>
  <c r="AK24" i="20"/>
  <c r="AH23" i="20"/>
  <c r="AI23" i="20"/>
  <c r="AJ23" i="20"/>
  <c r="AK23" i="20"/>
  <c r="AH22" i="20"/>
  <c r="AI22" i="20"/>
  <c r="AJ22" i="20"/>
  <c r="AK22" i="20"/>
  <c r="AH21" i="20"/>
  <c r="AI21" i="20"/>
  <c r="AJ21" i="20"/>
  <c r="AK21" i="20"/>
  <c r="AH20" i="20"/>
  <c r="AI20" i="20"/>
  <c r="AJ20" i="20"/>
  <c r="AK20" i="20"/>
  <c r="AH19" i="20"/>
  <c r="AI19" i="20"/>
  <c r="AJ19" i="20"/>
  <c r="AK19" i="20"/>
  <c r="AH18" i="20"/>
  <c r="AI18" i="20"/>
  <c r="AJ18" i="20"/>
  <c r="AK18" i="20"/>
  <c r="AH17" i="20"/>
  <c r="AI17" i="20"/>
  <c r="AJ17" i="20"/>
  <c r="AK17" i="20"/>
  <c r="AH16" i="20"/>
  <c r="AI16" i="20"/>
  <c r="AJ16" i="20"/>
  <c r="AK16" i="20"/>
  <c r="AH15" i="20"/>
  <c r="AI15" i="20"/>
  <c r="AJ15" i="20"/>
  <c r="AK15" i="20"/>
  <c r="AQ5" i="26"/>
  <c r="AQ6" i="26"/>
  <c r="AQ7" i="26"/>
  <c r="AQ8" i="26"/>
  <c r="AQ9" i="26"/>
  <c r="AQ10" i="26"/>
  <c r="AQ11" i="26"/>
  <c r="AQ12" i="26"/>
  <c r="AQ13" i="26"/>
  <c r="AQ14" i="26"/>
  <c r="AQ15" i="26"/>
  <c r="AQ16" i="26"/>
  <c r="AQ4" i="26"/>
  <c r="AP5" i="26"/>
  <c r="AP6" i="26"/>
  <c r="AP7" i="26"/>
  <c r="AP8" i="26"/>
  <c r="AP9" i="26"/>
  <c r="AP10" i="26"/>
  <c r="AP11" i="26"/>
  <c r="AP12" i="26"/>
  <c r="AP13" i="26"/>
  <c r="AP14" i="26"/>
  <c r="AP15" i="26"/>
  <c r="AP16" i="26"/>
  <c r="AP4" i="26"/>
  <c r="AO5" i="26"/>
  <c r="AO6" i="26"/>
  <c r="AO7" i="26"/>
  <c r="AO8" i="26"/>
  <c r="AO9" i="26"/>
  <c r="AO10" i="26"/>
  <c r="AO11" i="26"/>
  <c r="AO12" i="26"/>
  <c r="AO13" i="26"/>
  <c r="AO14" i="26"/>
  <c r="AO15" i="26"/>
  <c r="AO16" i="26"/>
  <c r="AO4" i="26"/>
  <c r="AN5" i="26"/>
  <c r="AN6" i="26"/>
  <c r="AN7" i="26"/>
  <c r="AN8" i="26"/>
  <c r="AN9" i="26"/>
  <c r="AN10" i="26"/>
  <c r="AN11" i="26"/>
  <c r="AN12" i="26"/>
  <c r="AN13" i="26"/>
  <c r="AN14" i="26"/>
  <c r="AN15" i="26"/>
  <c r="AN16" i="26"/>
  <c r="AN4" i="26"/>
  <c r="AN31" i="26"/>
  <c r="AN24" i="26"/>
  <c r="AH31" i="26"/>
  <c r="AI31" i="26"/>
  <c r="AJ31" i="26"/>
  <c r="AK31" i="26"/>
  <c r="AL31" i="26" s="1"/>
  <c r="AH30" i="26"/>
  <c r="AI30" i="26"/>
  <c r="AJ30" i="26"/>
  <c r="AK30" i="26"/>
  <c r="AL30" i="26" s="1"/>
  <c r="AH29" i="26"/>
  <c r="AI29" i="26"/>
  <c r="AJ29" i="26"/>
  <c r="AK29" i="26"/>
  <c r="AL29" i="26" s="1"/>
  <c r="AH28" i="26"/>
  <c r="AI28" i="26"/>
  <c r="AJ28" i="26"/>
  <c r="AK28" i="26"/>
  <c r="AL28" i="26" s="1"/>
  <c r="AH27" i="26"/>
  <c r="AI27" i="26"/>
  <c r="AJ27" i="26"/>
  <c r="AK27" i="26"/>
  <c r="AL27" i="26" s="1"/>
  <c r="AH26" i="26"/>
  <c r="AI26" i="26"/>
  <c r="AJ26" i="26"/>
  <c r="AK26" i="26"/>
  <c r="AL26" i="26" s="1"/>
  <c r="AH25" i="26"/>
  <c r="AI25" i="26"/>
  <c r="AJ25" i="26"/>
  <c r="AK25" i="26"/>
  <c r="AL25" i="26" s="1"/>
  <c r="AH24" i="26"/>
  <c r="AI24" i="26"/>
  <c r="AJ24" i="26"/>
  <c r="AK24" i="26"/>
  <c r="AL24" i="26" s="1"/>
  <c r="AH23" i="26"/>
  <c r="AI23" i="26"/>
  <c r="AJ23" i="26"/>
  <c r="AK23" i="26"/>
  <c r="AL23" i="26" s="1"/>
  <c r="AH22" i="26"/>
  <c r="AI22" i="26"/>
  <c r="AJ22" i="26"/>
  <c r="AK22" i="26"/>
  <c r="AL22" i="26" s="1"/>
  <c r="AH21" i="26"/>
  <c r="AI21" i="26"/>
  <c r="AJ21" i="26"/>
  <c r="AK21" i="26"/>
  <c r="AH20" i="26"/>
  <c r="AI20" i="26"/>
  <c r="AJ20" i="26"/>
  <c r="AK20" i="26"/>
  <c r="AL20" i="26" s="1"/>
  <c r="AH19" i="26"/>
  <c r="AH32" i="26" s="1"/>
  <c r="AI19" i="26"/>
  <c r="AI32" i="26" s="1"/>
  <c r="AJ19" i="26"/>
  <c r="AJ32" i="26" s="1"/>
  <c r="AK19" i="26"/>
  <c r="AL19" i="26" s="1"/>
  <c r="AP4" i="19"/>
  <c r="AP5" i="19"/>
  <c r="AP6" i="19"/>
  <c r="AP7" i="19"/>
  <c r="AP8" i="19"/>
  <c r="AP9" i="19"/>
  <c r="AP10" i="19"/>
  <c r="AP11" i="19"/>
  <c r="AP12" i="19"/>
  <c r="AP13" i="19"/>
  <c r="AP14" i="19"/>
  <c r="AP3" i="19"/>
  <c r="AO4" i="19"/>
  <c r="AO5" i="19"/>
  <c r="AO6" i="19"/>
  <c r="AO7" i="19"/>
  <c r="AO8" i="19"/>
  <c r="AO9" i="19"/>
  <c r="AO10" i="19"/>
  <c r="AO11" i="19"/>
  <c r="AO12" i="19"/>
  <c r="AO13" i="19"/>
  <c r="AO14" i="19"/>
  <c r="AO3" i="19"/>
  <c r="AN4" i="19"/>
  <c r="AN5" i="19"/>
  <c r="AN6" i="19"/>
  <c r="AN7" i="19"/>
  <c r="AN8" i="19"/>
  <c r="AN9" i="19"/>
  <c r="AN10" i="19"/>
  <c r="AN11" i="19"/>
  <c r="AN12" i="19"/>
  <c r="AN13" i="19"/>
  <c r="AN14" i="19"/>
  <c r="AN3" i="19"/>
  <c r="AM4" i="19"/>
  <c r="AM5" i="19"/>
  <c r="AM6" i="19"/>
  <c r="AM7" i="19"/>
  <c r="AM8" i="19"/>
  <c r="AM9" i="19"/>
  <c r="AM10" i="19"/>
  <c r="AM11" i="19"/>
  <c r="AM12" i="19"/>
  <c r="AM13" i="19"/>
  <c r="AM14" i="19"/>
  <c r="AM3" i="19"/>
  <c r="AG29" i="19"/>
  <c r="AH29" i="19"/>
  <c r="AK29" i="19" s="1"/>
  <c r="AI29" i="19"/>
  <c r="AJ29" i="19"/>
  <c r="AG28" i="19"/>
  <c r="AH28" i="19"/>
  <c r="AI28" i="19"/>
  <c r="AJ28" i="19"/>
  <c r="AG27" i="19"/>
  <c r="AH27" i="19"/>
  <c r="AI27" i="19"/>
  <c r="AJ27" i="19"/>
  <c r="AK27" i="19" s="1"/>
  <c r="AG26" i="19"/>
  <c r="AH26" i="19"/>
  <c r="AI26" i="19"/>
  <c r="AJ26" i="19"/>
  <c r="AG25" i="19"/>
  <c r="AH25" i="19"/>
  <c r="AI25" i="19"/>
  <c r="AK25" i="19" s="1"/>
  <c r="AJ25" i="19"/>
  <c r="AG24" i="19"/>
  <c r="AH24" i="19"/>
  <c r="AK24" i="19" s="1"/>
  <c r="AI24" i="19"/>
  <c r="AJ24" i="19"/>
  <c r="AG23" i="19"/>
  <c r="AH23" i="19"/>
  <c r="AI23" i="19"/>
  <c r="AJ23" i="19"/>
  <c r="AG22" i="19"/>
  <c r="AH22" i="19"/>
  <c r="AI22" i="19"/>
  <c r="AJ22" i="19"/>
  <c r="AG21" i="19"/>
  <c r="AH21" i="19"/>
  <c r="AI21" i="19"/>
  <c r="AJ21" i="19"/>
  <c r="AG20" i="19"/>
  <c r="AH20" i="19"/>
  <c r="AI20" i="19"/>
  <c r="AJ20" i="19"/>
  <c r="AK20" i="19" s="1"/>
  <c r="AG19" i="19"/>
  <c r="AH19" i="19"/>
  <c r="AI19" i="19"/>
  <c r="AJ19" i="19"/>
  <c r="AK19" i="19" s="1"/>
  <c r="AG18" i="19"/>
  <c r="AH18" i="19"/>
  <c r="AI18" i="19"/>
  <c r="AJ18" i="19"/>
  <c r="AK18" i="19" s="1"/>
  <c r="AK23" i="19"/>
  <c r="AK28" i="19"/>
  <c r="AQ4" i="18"/>
  <c r="AP5" i="18"/>
  <c r="AP6" i="18"/>
  <c r="AP7" i="18"/>
  <c r="AP8" i="18"/>
  <c r="AP9" i="18"/>
  <c r="AP10" i="18"/>
  <c r="AP11" i="18"/>
  <c r="AP12" i="18"/>
  <c r="AP13" i="18"/>
  <c r="AP14" i="18"/>
  <c r="AP15" i="18"/>
  <c r="AP4" i="18"/>
  <c r="AO5" i="18"/>
  <c r="AO6" i="18"/>
  <c r="AO7" i="18"/>
  <c r="AO8" i="18"/>
  <c r="AO9" i="18"/>
  <c r="AO10" i="18"/>
  <c r="AO11" i="18"/>
  <c r="AO12" i="18"/>
  <c r="AO13" i="18"/>
  <c r="AO14" i="18"/>
  <c r="AO15" i="18"/>
  <c r="AO4" i="18"/>
  <c r="AN5" i="18"/>
  <c r="AN6" i="18"/>
  <c r="AN7" i="18"/>
  <c r="AN8" i="18"/>
  <c r="AN9" i="18"/>
  <c r="AN10" i="18"/>
  <c r="AN11" i="18"/>
  <c r="AN12" i="18"/>
  <c r="AN13" i="18"/>
  <c r="AN14" i="18"/>
  <c r="AN15" i="18"/>
  <c r="AN4" i="18"/>
  <c r="AC32" i="42" l="1"/>
  <c r="T32" i="42"/>
  <c r="AL31" i="42"/>
  <c r="AD32" i="42"/>
  <c r="R32" i="42"/>
  <c r="AE32" i="42"/>
  <c r="P32" i="42"/>
  <c r="Q32" i="42"/>
  <c r="AG32" i="42"/>
  <c r="AL22" i="42"/>
  <c r="AL24" i="42"/>
  <c r="Z32" i="42"/>
  <c r="AF32" i="42"/>
  <c r="AL29" i="42"/>
  <c r="AL30" i="42"/>
  <c r="AI32" i="42"/>
  <c r="W32" i="42"/>
  <c r="AJ32" i="42"/>
  <c r="U32" i="42"/>
  <c r="AK32" i="42"/>
  <c r="AL25" i="42"/>
  <c r="AB32" i="42"/>
  <c r="AL20" i="42"/>
  <c r="AL27" i="42"/>
  <c r="AL21" i="42"/>
  <c r="S32" i="42"/>
  <c r="Y32" i="42"/>
  <c r="AL23" i="42"/>
  <c r="O32" i="42"/>
  <c r="AL19" i="42"/>
  <c r="V32" i="42"/>
  <c r="AL26" i="42"/>
  <c r="AF29" i="24"/>
  <c r="AF28" i="24"/>
  <c r="AF31" i="24"/>
  <c r="AF30" i="24"/>
  <c r="AF23" i="24"/>
  <c r="AF21" i="24"/>
  <c r="AF20" i="24"/>
  <c r="AF26" i="24"/>
  <c r="AE32" i="24"/>
  <c r="AA32" i="24"/>
  <c r="W32" i="24"/>
  <c r="AF25" i="24"/>
  <c r="AD32" i="24"/>
  <c r="Z32" i="24"/>
  <c r="V32" i="24"/>
  <c r="AC32" i="24"/>
  <c r="Y32" i="24"/>
  <c r="AB32" i="24"/>
  <c r="X32" i="24"/>
  <c r="AF27" i="24"/>
  <c r="AF19" i="24"/>
  <c r="AK32" i="26"/>
  <c r="AL21" i="26"/>
  <c r="AK26" i="19"/>
  <c r="AJ30" i="19"/>
  <c r="AI30" i="19"/>
  <c r="AH30" i="19"/>
  <c r="AG30" i="19"/>
  <c r="AK22" i="19"/>
  <c r="AK21" i="19"/>
  <c r="Z14" i="40"/>
  <c r="Y14" i="40"/>
  <c r="X14" i="40"/>
  <c r="W14" i="40"/>
  <c r="Z13" i="40"/>
  <c r="Y13" i="40"/>
  <c r="X13" i="40"/>
  <c r="W13" i="40"/>
  <c r="Z12" i="40"/>
  <c r="Y12" i="40"/>
  <c r="X12" i="40"/>
  <c r="W12" i="40"/>
  <c r="Z11" i="40"/>
  <c r="Y11" i="40"/>
  <c r="X11" i="40"/>
  <c r="W11" i="40"/>
  <c r="Z10" i="40"/>
  <c r="Y10" i="40"/>
  <c r="X10" i="40"/>
  <c r="W10" i="40"/>
  <c r="J10" i="40"/>
  <c r="Z9" i="40"/>
  <c r="Y9" i="40"/>
  <c r="X9" i="40"/>
  <c r="W9" i="40"/>
  <c r="J9" i="40"/>
  <c r="K9" i="40" s="1"/>
  <c r="Z8" i="40"/>
  <c r="Y8" i="40"/>
  <c r="X8" i="40"/>
  <c r="W8" i="40"/>
  <c r="Z7" i="40"/>
  <c r="Y7" i="40"/>
  <c r="X7" i="40"/>
  <c r="W7" i="40"/>
  <c r="Z6" i="40"/>
  <c r="Y6" i="40"/>
  <c r="X6" i="40"/>
  <c r="W6" i="40"/>
  <c r="Z5" i="40"/>
  <c r="Y5" i="40"/>
  <c r="X5" i="40"/>
  <c r="W5" i="40"/>
  <c r="D5" i="40"/>
  <c r="Z4" i="40"/>
  <c r="Y4" i="40"/>
  <c r="X4" i="40"/>
  <c r="W4" i="40"/>
  <c r="J4" i="40"/>
  <c r="Z3" i="40"/>
  <c r="Y3" i="40"/>
  <c r="X3" i="40"/>
  <c r="W3" i="40"/>
  <c r="J3" i="40"/>
  <c r="K3" i="40" s="1"/>
  <c r="K4" i="40" s="1"/>
  <c r="AL32" i="42" l="1"/>
  <c r="AM24" i="42"/>
  <c r="AN24" i="42" s="1"/>
  <c r="AM31" i="42"/>
  <c r="AN31" i="42" s="1"/>
  <c r="AF32" i="24"/>
  <c r="K10" i="40"/>
  <c r="G11" i="40" s="1"/>
  <c r="AK30" i="19"/>
  <c r="AA5" i="40"/>
  <c r="AA8" i="40"/>
  <c r="AA6" i="40"/>
  <c r="AA10" i="40"/>
  <c r="AA12" i="40"/>
  <c r="AA3" i="40"/>
  <c r="AA4" i="40"/>
  <c r="G12" i="40"/>
  <c r="AA7" i="40"/>
  <c r="AA11" i="40"/>
  <c r="F11" i="40"/>
  <c r="F12" i="40" s="1"/>
  <c r="I11" i="40"/>
  <c r="H11" i="40"/>
  <c r="H5" i="40"/>
  <c r="G5" i="40"/>
  <c r="F5" i="40"/>
  <c r="F6" i="40" s="1"/>
  <c r="I5" i="40"/>
  <c r="AA9" i="40"/>
  <c r="AA13" i="40"/>
  <c r="AA14" i="40"/>
  <c r="AN32" i="42" l="1"/>
  <c r="AO32" i="42" s="1"/>
  <c r="N20" i="40"/>
  <c r="G6" i="40"/>
  <c r="P27" i="40"/>
  <c r="P20" i="40"/>
  <c r="N27" i="40"/>
  <c r="R26" i="40"/>
  <c r="N26" i="40"/>
  <c r="N25" i="40"/>
  <c r="N24" i="40"/>
  <c r="N23" i="40"/>
  <c r="N22" i="40"/>
  <c r="N21" i="40"/>
  <c r="N19" i="40"/>
  <c r="N18" i="40"/>
  <c r="Q26" i="40"/>
  <c r="Q19" i="40"/>
  <c r="T27" i="40"/>
  <c r="T26" i="40"/>
  <c r="P26" i="40"/>
  <c r="T24" i="40"/>
  <c r="T23" i="40"/>
  <c r="T20" i="40"/>
  <c r="P18" i="40"/>
  <c r="S25" i="40"/>
  <c r="S21" i="40"/>
  <c r="H6" i="40"/>
  <c r="S24" i="40"/>
  <c r="S20" i="40"/>
  <c r="S18" i="40"/>
  <c r="S27" i="40"/>
  <c r="S23" i="40"/>
  <c r="S19" i="40"/>
  <c r="S26" i="40"/>
  <c r="S22" i="40"/>
  <c r="R27" i="40"/>
  <c r="R25" i="40"/>
  <c r="R24" i="40"/>
  <c r="R23" i="40"/>
  <c r="R22" i="40"/>
  <c r="R21" i="40"/>
  <c r="R20" i="40"/>
  <c r="R19" i="40"/>
  <c r="R18" i="40"/>
  <c r="Q27" i="40"/>
  <c r="Q25" i="40"/>
  <c r="Q24" i="40"/>
  <c r="Q23" i="40"/>
  <c r="Q22" i="40"/>
  <c r="Q21" i="40"/>
  <c r="Q20" i="40"/>
  <c r="Q18" i="40"/>
  <c r="I6" i="40"/>
  <c r="T25" i="40"/>
  <c r="P25" i="40"/>
  <c r="P24" i="40"/>
  <c r="P23" i="40"/>
  <c r="T22" i="40"/>
  <c r="P22" i="40"/>
  <c r="T21" i="40"/>
  <c r="P21" i="40"/>
  <c r="T19" i="40"/>
  <c r="P19" i="40"/>
  <c r="T18" i="40"/>
  <c r="O26" i="40"/>
  <c r="O22" i="40"/>
  <c r="O18" i="40"/>
  <c r="O25" i="40"/>
  <c r="O21" i="40"/>
  <c r="O24" i="40"/>
  <c r="O20" i="40"/>
  <c r="O27" i="40"/>
  <c r="O23" i="40"/>
  <c r="O19" i="40"/>
  <c r="T29" i="40"/>
  <c r="T28" i="40"/>
  <c r="S29" i="40"/>
  <c r="S28" i="40"/>
  <c r="H12" i="40"/>
  <c r="Q29" i="40"/>
  <c r="N29" i="40"/>
  <c r="N28" i="40"/>
  <c r="Q28" i="40"/>
  <c r="P29" i="40"/>
  <c r="P28" i="40"/>
  <c r="I12" i="40"/>
  <c r="O29" i="40"/>
  <c r="O28" i="40"/>
  <c r="R29" i="40"/>
  <c r="R28" i="40"/>
  <c r="U26" i="40" l="1"/>
  <c r="U20" i="40"/>
  <c r="U28" i="40"/>
  <c r="R30" i="40"/>
  <c r="S30" i="40"/>
  <c r="U22" i="40"/>
  <c r="N30" i="40"/>
  <c r="U18" i="40"/>
  <c r="U24" i="40"/>
  <c r="U27" i="40"/>
  <c r="O30" i="40"/>
  <c r="U25" i="40"/>
  <c r="U29" i="40"/>
  <c r="T30" i="40"/>
  <c r="Q30" i="40"/>
  <c r="P30" i="40"/>
  <c r="U19" i="40"/>
  <c r="U21" i="40"/>
  <c r="U23" i="40"/>
  <c r="V29" i="40" l="1"/>
  <c r="U30" i="40"/>
  <c r="V27" i="40"/>
  <c r="W30" i="40" l="1"/>
  <c r="X30" i="40" s="1"/>
  <c r="D13" i="16"/>
  <c r="D14" i="16"/>
  <c r="D15" i="16"/>
  <c r="C13" i="16"/>
  <c r="C14" i="16"/>
  <c r="C15" i="16"/>
  <c r="A6" i="38" l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6" i="37" l="1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D7" i="37"/>
  <c r="D10" i="37"/>
  <c r="D11" i="37"/>
  <c r="X24" i="28" l="1"/>
  <c r="X22" i="28"/>
  <c r="X24" i="33"/>
  <c r="X22" i="33"/>
  <c r="W26" i="36"/>
  <c r="AC13" i="36" l="1"/>
  <c r="AB13" i="36"/>
  <c r="AA13" i="36"/>
  <c r="Z13" i="36"/>
  <c r="AC12" i="36"/>
  <c r="AB12" i="36"/>
  <c r="AA12" i="36"/>
  <c r="Z12" i="36"/>
  <c r="AC11" i="36"/>
  <c r="AB11" i="36"/>
  <c r="AA11" i="36"/>
  <c r="Z11" i="36"/>
  <c r="AC10" i="36"/>
  <c r="AB10" i="36"/>
  <c r="AA10" i="36"/>
  <c r="Z10" i="36"/>
  <c r="J10" i="36"/>
  <c r="AC9" i="36"/>
  <c r="AB9" i="36"/>
  <c r="AA9" i="36"/>
  <c r="Z9" i="36"/>
  <c r="J9" i="36"/>
  <c r="K9" i="36" s="1"/>
  <c r="K10" i="36" s="1"/>
  <c r="AC8" i="36"/>
  <c r="AB8" i="36"/>
  <c r="AA8" i="36"/>
  <c r="Z8" i="36"/>
  <c r="AC7" i="36"/>
  <c r="AB7" i="36"/>
  <c r="AA7" i="36"/>
  <c r="Z7" i="36"/>
  <c r="AC6" i="36"/>
  <c r="AB6" i="36"/>
  <c r="AA6" i="36"/>
  <c r="Z6" i="36"/>
  <c r="AC5" i="36"/>
  <c r="AB5" i="36"/>
  <c r="AA5" i="36"/>
  <c r="Z5" i="36"/>
  <c r="D5" i="36"/>
  <c r="AC4" i="36"/>
  <c r="AB4" i="36"/>
  <c r="AA4" i="36"/>
  <c r="Z4" i="36"/>
  <c r="J4" i="36"/>
  <c r="AC3" i="36"/>
  <c r="AB3" i="36"/>
  <c r="AA3" i="36"/>
  <c r="Z3" i="36"/>
  <c r="J3" i="36"/>
  <c r="K3" i="36" s="1"/>
  <c r="K4" i="36" s="1"/>
  <c r="X26" i="27"/>
  <c r="X26" i="35"/>
  <c r="X24" i="35"/>
  <c r="AF29" i="19"/>
  <c r="AF28" i="19"/>
  <c r="AF27" i="19"/>
  <c r="AF26" i="19"/>
  <c r="AF25" i="19"/>
  <c r="AF24" i="19"/>
  <c r="AF23" i="19"/>
  <c r="AF22" i="19"/>
  <c r="AF21" i="19"/>
  <c r="AF20" i="19"/>
  <c r="AF19" i="19"/>
  <c r="AF18" i="19"/>
  <c r="AG25" i="20"/>
  <c r="AP4" i="20"/>
  <c r="AP5" i="20"/>
  <c r="AP6" i="20"/>
  <c r="AP7" i="20"/>
  <c r="AP8" i="20"/>
  <c r="AP9" i="20"/>
  <c r="AP10" i="20"/>
  <c r="AP11" i="20"/>
  <c r="AP12" i="20"/>
  <c r="AG24" i="20"/>
  <c r="AG23" i="20"/>
  <c r="AG22" i="20"/>
  <c r="AG21" i="20"/>
  <c r="AG20" i="20"/>
  <c r="AG19" i="20"/>
  <c r="AG18" i="20"/>
  <c r="AG17" i="20"/>
  <c r="AG16" i="20"/>
  <c r="AG15" i="20"/>
  <c r="AG31" i="26"/>
  <c r="AG30" i="26"/>
  <c r="AG29" i="26"/>
  <c r="AG28" i="26"/>
  <c r="AG27" i="26"/>
  <c r="AG26" i="26"/>
  <c r="AG25" i="26"/>
  <c r="AG24" i="26"/>
  <c r="AG23" i="26"/>
  <c r="AG22" i="26"/>
  <c r="AG21" i="26"/>
  <c r="AG20" i="26"/>
  <c r="AG19" i="26"/>
  <c r="AQ5" i="18"/>
  <c r="AQ6" i="18"/>
  <c r="AQ7" i="18"/>
  <c r="AQ8" i="18"/>
  <c r="AQ9" i="18"/>
  <c r="AQ10" i="18"/>
  <c r="AQ11" i="18"/>
  <c r="AQ12" i="18"/>
  <c r="AQ13" i="18"/>
  <c r="AQ14" i="18"/>
  <c r="AQ15" i="18"/>
  <c r="AC13" i="35"/>
  <c r="AB13" i="35"/>
  <c r="AA13" i="35"/>
  <c r="Z13" i="35"/>
  <c r="AC12" i="35"/>
  <c r="AB12" i="35"/>
  <c r="AA12" i="35"/>
  <c r="Z12" i="35"/>
  <c r="AC11" i="35"/>
  <c r="AB11" i="35"/>
  <c r="AA11" i="35"/>
  <c r="Z11" i="35"/>
  <c r="AC10" i="35"/>
  <c r="AB10" i="35"/>
  <c r="AA10" i="35"/>
  <c r="Z10" i="35"/>
  <c r="J10" i="35"/>
  <c r="AC9" i="35"/>
  <c r="AB9" i="35"/>
  <c r="AA9" i="35"/>
  <c r="Z9" i="35"/>
  <c r="J9" i="35"/>
  <c r="K9" i="35" s="1"/>
  <c r="K10" i="35" s="1"/>
  <c r="AC8" i="35"/>
  <c r="AB8" i="35"/>
  <c r="AA8" i="35"/>
  <c r="Z8" i="35"/>
  <c r="AC7" i="35"/>
  <c r="AB7" i="35"/>
  <c r="AA7" i="35"/>
  <c r="Z7" i="35"/>
  <c r="AC6" i="35"/>
  <c r="AB6" i="35"/>
  <c r="AA6" i="35"/>
  <c r="Z6" i="35"/>
  <c r="AC5" i="35"/>
  <c r="AB5" i="35"/>
  <c r="AA5" i="35"/>
  <c r="Z5" i="35"/>
  <c r="D5" i="35"/>
  <c r="AC4" i="35"/>
  <c r="AB4" i="35"/>
  <c r="AA4" i="35"/>
  <c r="Z4" i="35"/>
  <c r="J4" i="35"/>
  <c r="AC3" i="35"/>
  <c r="AB3" i="35"/>
  <c r="AA3" i="35"/>
  <c r="Z3" i="35"/>
  <c r="J3" i="35"/>
  <c r="K3" i="35" s="1"/>
  <c r="U24" i="33"/>
  <c r="T24" i="33"/>
  <c r="S24" i="33"/>
  <c r="R24" i="33"/>
  <c r="Q24" i="33"/>
  <c r="P24" i="33"/>
  <c r="O24" i="33"/>
  <c r="U23" i="33"/>
  <c r="T23" i="33"/>
  <c r="S23" i="33"/>
  <c r="R23" i="33"/>
  <c r="Q23" i="33"/>
  <c r="P23" i="33"/>
  <c r="O23" i="33"/>
  <c r="U22" i="33"/>
  <c r="T22" i="33"/>
  <c r="S22" i="33"/>
  <c r="R22" i="33"/>
  <c r="Q22" i="33"/>
  <c r="P22" i="33"/>
  <c r="O22" i="33"/>
  <c r="U21" i="33"/>
  <c r="T21" i="33"/>
  <c r="S21" i="33"/>
  <c r="R21" i="33"/>
  <c r="Q21" i="33"/>
  <c r="P21" i="33"/>
  <c r="O21" i="33"/>
  <c r="U20" i="33"/>
  <c r="T20" i="33"/>
  <c r="S20" i="33"/>
  <c r="R20" i="33"/>
  <c r="Q20" i="33"/>
  <c r="P20" i="33"/>
  <c r="O20" i="33"/>
  <c r="U19" i="33"/>
  <c r="T19" i="33"/>
  <c r="S19" i="33"/>
  <c r="R19" i="33"/>
  <c r="Q19" i="33"/>
  <c r="P19" i="33"/>
  <c r="O19" i="33"/>
  <c r="U18" i="33"/>
  <c r="T18" i="33"/>
  <c r="S18" i="33"/>
  <c r="R18" i="33"/>
  <c r="Q18" i="33"/>
  <c r="P18" i="33"/>
  <c r="O18" i="33"/>
  <c r="U17" i="33"/>
  <c r="T17" i="33"/>
  <c r="S17" i="33"/>
  <c r="R17" i="33"/>
  <c r="Q17" i="33"/>
  <c r="P17" i="33"/>
  <c r="O17" i="33"/>
  <c r="U16" i="33"/>
  <c r="T16" i="33"/>
  <c r="S16" i="33"/>
  <c r="R16" i="33"/>
  <c r="Q16" i="33"/>
  <c r="P16" i="33"/>
  <c r="O16" i="33"/>
  <c r="U15" i="33"/>
  <c r="T15" i="33"/>
  <c r="S15" i="33"/>
  <c r="R15" i="33"/>
  <c r="Q15" i="33"/>
  <c r="P15" i="33"/>
  <c r="O15" i="33"/>
  <c r="AC12" i="33"/>
  <c r="AB12" i="33"/>
  <c r="AA12" i="33"/>
  <c r="Z12" i="33"/>
  <c r="AC11" i="33"/>
  <c r="AB11" i="33"/>
  <c r="AA11" i="33"/>
  <c r="Z11" i="33"/>
  <c r="AC10" i="33"/>
  <c r="AB10" i="33"/>
  <c r="AA10" i="33"/>
  <c r="Z10" i="33"/>
  <c r="J10" i="33"/>
  <c r="AC9" i="33"/>
  <c r="AB9" i="33"/>
  <c r="AA9" i="33"/>
  <c r="Z9" i="33"/>
  <c r="J9" i="33"/>
  <c r="K9" i="33" s="1"/>
  <c r="K10" i="33" s="1"/>
  <c r="AC8" i="33"/>
  <c r="AB8" i="33"/>
  <c r="AA8" i="33"/>
  <c r="Z8" i="33"/>
  <c r="AC7" i="33"/>
  <c r="AB7" i="33"/>
  <c r="AA7" i="33"/>
  <c r="Z7" i="33"/>
  <c r="AC6" i="33"/>
  <c r="AB6" i="33"/>
  <c r="AA6" i="33"/>
  <c r="Z6" i="33"/>
  <c r="AC5" i="33"/>
  <c r="AB5" i="33"/>
  <c r="AA5" i="33"/>
  <c r="Z5" i="33"/>
  <c r="D5" i="33"/>
  <c r="AC4" i="33"/>
  <c r="AB4" i="33"/>
  <c r="AA4" i="33"/>
  <c r="Z4" i="33"/>
  <c r="J4" i="33"/>
  <c r="AC3" i="33"/>
  <c r="AB3" i="33"/>
  <c r="AA3" i="33"/>
  <c r="Z3" i="33"/>
  <c r="J3" i="33"/>
  <c r="K3" i="33" s="1"/>
  <c r="K4" i="33" s="1"/>
  <c r="U25" i="33" l="1"/>
  <c r="T25" i="33"/>
  <c r="V18" i="33"/>
  <c r="S25" i="33"/>
  <c r="Q25" i="33"/>
  <c r="V24" i="33"/>
  <c r="P25" i="33"/>
  <c r="V19" i="33"/>
  <c r="AD12" i="33"/>
  <c r="AD11" i="33"/>
  <c r="AD10" i="33"/>
  <c r="AD8" i="33"/>
  <c r="AD7" i="33"/>
  <c r="AD6" i="33"/>
  <c r="AD5" i="33"/>
  <c r="O25" i="33"/>
  <c r="AD4" i="33"/>
  <c r="R25" i="33"/>
  <c r="V22" i="33"/>
  <c r="V23" i="33"/>
  <c r="AD9" i="33"/>
  <c r="AD3" i="33"/>
  <c r="V16" i="33"/>
  <c r="V17" i="33"/>
  <c r="V20" i="33"/>
  <c r="V21" i="33"/>
  <c r="AD4" i="36"/>
  <c r="AD5" i="36"/>
  <c r="AD6" i="36"/>
  <c r="AD7" i="36"/>
  <c r="AD8" i="36"/>
  <c r="AD9" i="36"/>
  <c r="AD3" i="36"/>
  <c r="AD10" i="36"/>
  <c r="AD11" i="36"/>
  <c r="AD12" i="36"/>
  <c r="AD13" i="36"/>
  <c r="F11" i="36"/>
  <c r="F12" i="36" s="1"/>
  <c r="H11" i="36"/>
  <c r="H12" i="36" s="1"/>
  <c r="G11" i="36"/>
  <c r="G12" i="36" s="1"/>
  <c r="I11" i="36"/>
  <c r="I12" i="36" s="1"/>
  <c r="H5" i="36"/>
  <c r="F5" i="36"/>
  <c r="F6" i="36" s="1"/>
  <c r="I5" i="36"/>
  <c r="G5" i="36"/>
  <c r="G6" i="36" s="1"/>
  <c r="AD6" i="35"/>
  <c r="AD7" i="35"/>
  <c r="AD8" i="35"/>
  <c r="AD5" i="35"/>
  <c r="K4" i="35"/>
  <c r="H5" i="35" s="1"/>
  <c r="AD13" i="35"/>
  <c r="AD12" i="35"/>
  <c r="AD11" i="35"/>
  <c r="AD10" i="35"/>
  <c r="AD9" i="35"/>
  <c r="AD4" i="35"/>
  <c r="AD3" i="35"/>
  <c r="AF30" i="19"/>
  <c r="AG32" i="26"/>
  <c r="G5" i="35"/>
  <c r="G6" i="35" s="1"/>
  <c r="I5" i="35"/>
  <c r="F11" i="35"/>
  <c r="F12" i="35" s="1"/>
  <c r="H11" i="35"/>
  <c r="H12" i="35" s="1"/>
  <c r="G11" i="35"/>
  <c r="G12" i="35" s="1"/>
  <c r="I11" i="35"/>
  <c r="I12" i="35" s="1"/>
  <c r="I5" i="33"/>
  <c r="I6" i="33" s="1"/>
  <c r="H5" i="33"/>
  <c r="H6" i="33" s="1"/>
  <c r="G5" i="33"/>
  <c r="G6" i="33" s="1"/>
  <c r="F5" i="33"/>
  <c r="F6" i="33" s="1"/>
  <c r="G11" i="33"/>
  <c r="G12" i="33" s="1"/>
  <c r="F11" i="33"/>
  <c r="F12" i="33" s="1"/>
  <c r="I11" i="33"/>
  <c r="I12" i="33" s="1"/>
  <c r="H11" i="33"/>
  <c r="H12" i="33" s="1"/>
  <c r="V15" i="33"/>
  <c r="R26" i="36" l="1"/>
  <c r="R25" i="36"/>
  <c r="T24" i="36"/>
  <c r="P24" i="36"/>
  <c r="T23" i="36"/>
  <c r="P23" i="36"/>
  <c r="P22" i="36"/>
  <c r="P21" i="36"/>
  <c r="P20" i="36"/>
  <c r="P19" i="36"/>
  <c r="P18" i="36"/>
  <c r="P17" i="36"/>
  <c r="T16" i="36"/>
  <c r="P16" i="36"/>
  <c r="T26" i="36"/>
  <c r="P25" i="36"/>
  <c r="R22" i="36"/>
  <c r="R20" i="36"/>
  <c r="R19" i="36"/>
  <c r="R18" i="36"/>
  <c r="R17" i="36"/>
  <c r="Q21" i="36"/>
  <c r="Q20" i="36"/>
  <c r="Q19" i="36"/>
  <c r="Q18" i="36"/>
  <c r="Q17" i="36"/>
  <c r="Q16" i="36"/>
  <c r="Q26" i="36"/>
  <c r="Q25" i="36"/>
  <c r="S23" i="36"/>
  <c r="S21" i="36"/>
  <c r="O21" i="36"/>
  <c r="S20" i="36"/>
  <c r="S19" i="36"/>
  <c r="O19" i="36"/>
  <c r="S18" i="36"/>
  <c r="S17" i="36"/>
  <c r="O17" i="36"/>
  <c r="S16" i="36"/>
  <c r="P26" i="36"/>
  <c r="T25" i="36"/>
  <c r="R21" i="36"/>
  <c r="R16" i="36"/>
  <c r="I6" i="36"/>
  <c r="O26" i="36"/>
  <c r="S25" i="36"/>
  <c r="U24" i="36"/>
  <c r="U21" i="36"/>
  <c r="U20" i="36"/>
  <c r="U19" i="36"/>
  <c r="U18" i="36"/>
  <c r="U17" i="36"/>
  <c r="U16" i="36"/>
  <c r="T22" i="36"/>
  <c r="T21" i="36"/>
  <c r="T20" i="36"/>
  <c r="T19" i="36"/>
  <c r="T18" i="36"/>
  <c r="T17" i="36"/>
  <c r="R24" i="36"/>
  <c r="S26" i="36"/>
  <c r="O25" i="36"/>
  <c r="Q24" i="36"/>
  <c r="Q23" i="36"/>
  <c r="Q22" i="36"/>
  <c r="U26" i="36"/>
  <c r="U25" i="36"/>
  <c r="S24" i="36"/>
  <c r="O24" i="36"/>
  <c r="O23" i="36"/>
  <c r="S22" i="36"/>
  <c r="O22" i="36"/>
  <c r="O20" i="36"/>
  <c r="O18" i="36"/>
  <c r="O16" i="36"/>
  <c r="R23" i="36"/>
  <c r="U23" i="36"/>
  <c r="U22" i="36"/>
  <c r="H6" i="36"/>
  <c r="H6" i="35"/>
  <c r="U26" i="35"/>
  <c r="S24" i="35"/>
  <c r="O24" i="35"/>
  <c r="R23" i="35"/>
  <c r="U22" i="35"/>
  <c r="Q22" i="35"/>
  <c r="T21" i="35"/>
  <c r="O25" i="35"/>
  <c r="R24" i="35"/>
  <c r="U23" i="35"/>
  <c r="Q23" i="35"/>
  <c r="T22" i="35"/>
  <c r="T18" i="35"/>
  <c r="O23" i="35"/>
  <c r="O16" i="35"/>
  <c r="S26" i="35"/>
  <c r="Q24" i="35"/>
  <c r="S22" i="35"/>
  <c r="O22" i="35"/>
  <c r="T19" i="35"/>
  <c r="O18" i="35"/>
  <c r="U25" i="35"/>
  <c r="T20" i="35"/>
  <c r="O20" i="35"/>
  <c r="T17" i="35"/>
  <c r="I6" i="35"/>
  <c r="Q26" i="35"/>
  <c r="T25" i="35"/>
  <c r="P25" i="35"/>
  <c r="P21" i="35"/>
  <c r="S20" i="35"/>
  <c r="T26" i="35"/>
  <c r="P26" i="35"/>
  <c r="S25" i="35"/>
  <c r="P22" i="35"/>
  <c r="S21" i="35"/>
  <c r="O21" i="35"/>
  <c r="R20" i="35"/>
  <c r="U19" i="35"/>
  <c r="Q19" i="35"/>
  <c r="P18" i="35"/>
  <c r="S17" i="35"/>
  <c r="O17" i="35"/>
  <c r="V17" i="35" s="1"/>
  <c r="R16" i="35"/>
  <c r="R26" i="35"/>
  <c r="Q25" i="35"/>
  <c r="T24" i="35"/>
  <c r="P24" i="35"/>
  <c r="U21" i="35"/>
  <c r="P20" i="35"/>
  <c r="O19" i="35"/>
  <c r="V19" i="35" s="1"/>
  <c r="U17" i="35"/>
  <c r="T16" i="35"/>
  <c r="R19" i="35"/>
  <c r="U18" i="35"/>
  <c r="Q18" i="35"/>
  <c r="P17" i="35"/>
  <c r="O26" i="35"/>
  <c r="R25" i="35"/>
  <c r="U24" i="35"/>
  <c r="T23" i="35"/>
  <c r="P23" i="35"/>
  <c r="R21" i="35"/>
  <c r="U20" i="35"/>
  <c r="Q20" i="35"/>
  <c r="P19" i="35"/>
  <c r="S18" i="35"/>
  <c r="R17" i="35"/>
  <c r="U16" i="35"/>
  <c r="Q16" i="35"/>
  <c r="S23" i="35"/>
  <c r="R22" i="35"/>
  <c r="Q21" i="35"/>
  <c r="S19" i="35"/>
  <c r="R18" i="35"/>
  <c r="Q17" i="35"/>
  <c r="P16" i="35"/>
  <c r="S16" i="35"/>
  <c r="F5" i="35"/>
  <c r="F6" i="35" s="1"/>
  <c r="V25" i="33"/>
  <c r="W22" i="33"/>
  <c r="X25" i="33" s="1"/>
  <c r="P26" i="27"/>
  <c r="AC13" i="27"/>
  <c r="AB13" i="27"/>
  <c r="AA13" i="27"/>
  <c r="Z13" i="27"/>
  <c r="J10" i="29"/>
  <c r="J9" i="29"/>
  <c r="K9" i="29" s="1"/>
  <c r="D5" i="29"/>
  <c r="J4" i="29"/>
  <c r="K3" i="29"/>
  <c r="K4" i="29" s="1"/>
  <c r="J3" i="29"/>
  <c r="AC12" i="28"/>
  <c r="AB12" i="28"/>
  <c r="AA12" i="28"/>
  <c r="Z12" i="28"/>
  <c r="AC11" i="28"/>
  <c r="AB11" i="28"/>
  <c r="AA11" i="28"/>
  <c r="Z11" i="28"/>
  <c r="AC10" i="28"/>
  <c r="AB10" i="28"/>
  <c r="AA10" i="28"/>
  <c r="Z10" i="28"/>
  <c r="J10" i="28"/>
  <c r="AC9" i="28"/>
  <c r="AB9" i="28"/>
  <c r="AA9" i="28"/>
  <c r="Z9" i="28"/>
  <c r="J9" i="28"/>
  <c r="K9" i="28" s="1"/>
  <c r="K10" i="28" s="1"/>
  <c r="AC8" i="28"/>
  <c r="AB8" i="28"/>
  <c r="AA8" i="28"/>
  <c r="Z8" i="28"/>
  <c r="AC7" i="28"/>
  <c r="AB7" i="28"/>
  <c r="AA7" i="28"/>
  <c r="Z7" i="28"/>
  <c r="AC6" i="28"/>
  <c r="AB6" i="28"/>
  <c r="AA6" i="28"/>
  <c r="Z6" i="28"/>
  <c r="AC5" i="28"/>
  <c r="AB5" i="28"/>
  <c r="AA5" i="28"/>
  <c r="Z5" i="28"/>
  <c r="D5" i="28"/>
  <c r="AC4" i="28"/>
  <c r="AB4" i="28"/>
  <c r="AA4" i="28"/>
  <c r="Z4" i="28"/>
  <c r="J4" i="28"/>
  <c r="AC3" i="28"/>
  <c r="AB3" i="28"/>
  <c r="AA3" i="28"/>
  <c r="Z3" i="28"/>
  <c r="J3" i="28"/>
  <c r="K3" i="28" s="1"/>
  <c r="K4" i="28" s="1"/>
  <c r="AC12" i="27"/>
  <c r="AB12" i="27"/>
  <c r="AA12" i="27"/>
  <c r="Z12" i="27"/>
  <c r="AC11" i="27"/>
  <c r="AB11" i="27"/>
  <c r="AA11" i="27"/>
  <c r="Z11" i="27"/>
  <c r="AC10" i="27"/>
  <c r="AB10" i="27"/>
  <c r="AA10" i="27"/>
  <c r="Z10" i="27"/>
  <c r="J10" i="27"/>
  <c r="AC9" i="27"/>
  <c r="AB9" i="27"/>
  <c r="AA9" i="27"/>
  <c r="Z9" i="27"/>
  <c r="J9" i="27"/>
  <c r="K9" i="27" s="1"/>
  <c r="K10" i="27" s="1"/>
  <c r="H11" i="27" s="1"/>
  <c r="AC8" i="27"/>
  <c r="AB8" i="27"/>
  <c r="AA8" i="27"/>
  <c r="Z8" i="27"/>
  <c r="AC7" i="27"/>
  <c r="AB7" i="27"/>
  <c r="AA7" i="27"/>
  <c r="Z7" i="27"/>
  <c r="AC6" i="27"/>
  <c r="AB6" i="27"/>
  <c r="AA6" i="27"/>
  <c r="Z6" i="27"/>
  <c r="AC5" i="27"/>
  <c r="AB5" i="27"/>
  <c r="AA5" i="27"/>
  <c r="Z5" i="27"/>
  <c r="D5" i="27"/>
  <c r="AC4" i="27"/>
  <c r="AB4" i="27"/>
  <c r="AA4" i="27"/>
  <c r="Z4" i="27"/>
  <c r="J4" i="27"/>
  <c r="AC3" i="27"/>
  <c r="AB3" i="27"/>
  <c r="AA3" i="27"/>
  <c r="Z3" i="27"/>
  <c r="J3" i="27"/>
  <c r="K3" i="27" s="1"/>
  <c r="K4" i="27" s="1"/>
  <c r="I5" i="27" s="1"/>
  <c r="U25" i="27" s="1"/>
  <c r="Y25" i="33" l="1"/>
  <c r="D9" i="37"/>
  <c r="K10" i="29"/>
  <c r="AP8" i="29"/>
  <c r="AP7" i="29"/>
  <c r="AP6" i="29"/>
  <c r="AP5" i="29"/>
  <c r="AD5" i="28"/>
  <c r="AD6" i="28"/>
  <c r="AD8" i="28"/>
  <c r="AD7" i="28"/>
  <c r="V22" i="36"/>
  <c r="S27" i="36"/>
  <c r="Q27" i="36"/>
  <c r="V18" i="36"/>
  <c r="V23" i="36"/>
  <c r="V25" i="36"/>
  <c r="V17" i="36"/>
  <c r="P27" i="36"/>
  <c r="V21" i="36"/>
  <c r="O27" i="36"/>
  <c r="V16" i="36"/>
  <c r="R27" i="36"/>
  <c r="V19" i="36"/>
  <c r="V20" i="36"/>
  <c r="V24" i="36"/>
  <c r="U27" i="36"/>
  <c r="V26" i="36"/>
  <c r="T27" i="36"/>
  <c r="T26" i="27"/>
  <c r="Q24" i="27"/>
  <c r="U24" i="27"/>
  <c r="P25" i="27"/>
  <c r="V25" i="27" s="1"/>
  <c r="R25" i="27"/>
  <c r="T25" i="27"/>
  <c r="R24" i="27"/>
  <c r="Q26" i="27"/>
  <c r="S26" i="27"/>
  <c r="U26" i="27"/>
  <c r="R26" i="27"/>
  <c r="S24" i="27"/>
  <c r="Q25" i="27"/>
  <c r="O25" i="27"/>
  <c r="S25" i="27"/>
  <c r="AD13" i="27"/>
  <c r="AD12" i="27"/>
  <c r="V22" i="35"/>
  <c r="V24" i="35"/>
  <c r="S27" i="35"/>
  <c r="Q27" i="35"/>
  <c r="V26" i="35"/>
  <c r="V23" i="35"/>
  <c r="P27" i="35"/>
  <c r="U27" i="35"/>
  <c r="T27" i="35"/>
  <c r="V21" i="35"/>
  <c r="V18" i="35"/>
  <c r="V16" i="35"/>
  <c r="O27" i="35"/>
  <c r="R27" i="35"/>
  <c r="V20" i="35"/>
  <c r="V25" i="35"/>
  <c r="W26" i="35" s="1"/>
  <c r="AD5" i="27"/>
  <c r="AD7" i="27"/>
  <c r="AD8" i="27"/>
  <c r="AD3" i="27"/>
  <c r="AD9" i="28"/>
  <c r="AD3" i="28"/>
  <c r="AD10" i="28"/>
  <c r="AD11" i="28"/>
  <c r="AD12" i="28"/>
  <c r="AD4" i="28"/>
  <c r="AP9" i="29"/>
  <c r="AP3" i="29"/>
  <c r="AP10" i="29"/>
  <c r="AP11" i="29"/>
  <c r="AP12" i="29"/>
  <c r="AP4" i="29"/>
  <c r="F11" i="29"/>
  <c r="F12" i="29" s="1"/>
  <c r="I11" i="29"/>
  <c r="H11" i="29"/>
  <c r="G11" i="29"/>
  <c r="G12" i="29" s="1"/>
  <c r="H5" i="29"/>
  <c r="G5" i="29"/>
  <c r="F5" i="29"/>
  <c r="I5" i="29"/>
  <c r="F11" i="28"/>
  <c r="F12" i="28" s="1"/>
  <c r="I11" i="28"/>
  <c r="G11" i="28"/>
  <c r="G12" i="28" s="1"/>
  <c r="H11" i="28"/>
  <c r="H5" i="28"/>
  <c r="G5" i="28"/>
  <c r="I5" i="28"/>
  <c r="F5" i="28"/>
  <c r="U20" i="27"/>
  <c r="Q20" i="27"/>
  <c r="U16" i="27"/>
  <c r="Q16" i="27"/>
  <c r="T23" i="27"/>
  <c r="S22" i="27"/>
  <c r="U23" i="27"/>
  <c r="U21" i="27"/>
  <c r="U17" i="27"/>
  <c r="Q17" i="27"/>
  <c r="S21" i="27"/>
  <c r="Q19" i="27"/>
  <c r="O17" i="27"/>
  <c r="S20" i="27"/>
  <c r="Q18" i="27"/>
  <c r="U19" i="27"/>
  <c r="S17" i="27"/>
  <c r="O20" i="27"/>
  <c r="U18" i="27"/>
  <c r="S16" i="27"/>
  <c r="I6" i="27"/>
  <c r="H12" i="27"/>
  <c r="F5" i="27"/>
  <c r="AD6" i="27"/>
  <c r="AD10" i="27"/>
  <c r="H5" i="27"/>
  <c r="T19" i="27" s="1"/>
  <c r="G5" i="27"/>
  <c r="F11" i="27"/>
  <c r="F12" i="27" s="1"/>
  <c r="I11" i="27"/>
  <c r="G11" i="27"/>
  <c r="G12" i="27" s="1"/>
  <c r="AD4" i="27"/>
  <c r="AD9" i="27"/>
  <c r="AD11" i="27"/>
  <c r="J11" i="26"/>
  <c r="J10" i="26"/>
  <c r="K10" i="26" s="1"/>
  <c r="K11" i="26" s="1"/>
  <c r="D6" i="26"/>
  <c r="J5" i="26"/>
  <c r="J4" i="26"/>
  <c r="K4" i="26" s="1"/>
  <c r="K5" i="26" s="1"/>
  <c r="J11" i="24"/>
  <c r="J10" i="24"/>
  <c r="K10" i="24" s="1"/>
  <c r="D6" i="24"/>
  <c r="J5" i="24"/>
  <c r="J4" i="24"/>
  <c r="K4" i="24" s="1"/>
  <c r="X15" i="29" l="1"/>
  <c r="AJ22" i="29"/>
  <c r="AI21" i="29"/>
  <c r="AG19" i="29"/>
  <c r="AF18" i="29"/>
  <c r="AJ18" i="29"/>
  <c r="AI17" i="29"/>
  <c r="AH16" i="29"/>
  <c r="AG22" i="29"/>
  <c r="AJ21" i="29"/>
  <c r="AG18" i="29"/>
  <c r="AF17" i="29"/>
  <c r="AJ17" i="29"/>
  <c r="AI16" i="29"/>
  <c r="AH15" i="29"/>
  <c r="AJ15" i="29"/>
  <c r="AH22" i="29"/>
  <c r="AJ20" i="29"/>
  <c r="AG17" i="29"/>
  <c r="AF16" i="29"/>
  <c r="AJ16" i="29"/>
  <c r="AI15" i="29"/>
  <c r="AI22" i="29"/>
  <c r="AJ19" i="29"/>
  <c r="AH17" i="29"/>
  <c r="AF15" i="29"/>
  <c r="AH24" i="29"/>
  <c r="AG23" i="29"/>
  <c r="AI24" i="29"/>
  <c r="AH23" i="29"/>
  <c r="AF23" i="29"/>
  <c r="AF24" i="29"/>
  <c r="AJ24" i="29"/>
  <c r="AI23" i="29"/>
  <c r="AG24" i="29"/>
  <c r="AJ23" i="29"/>
  <c r="AF22" i="29"/>
  <c r="AH20" i="29"/>
  <c r="AG15" i="29"/>
  <c r="AF19" i="29"/>
  <c r="AG16" i="29"/>
  <c r="AF21" i="29"/>
  <c r="AI20" i="29"/>
  <c r="AH19" i="29"/>
  <c r="AH21" i="29"/>
  <c r="AI18" i="29"/>
  <c r="AG21" i="29"/>
  <c r="AF20" i="29"/>
  <c r="AI19" i="29"/>
  <c r="AH18" i="29"/>
  <c r="AG20" i="29"/>
  <c r="AK16" i="24"/>
  <c r="K5" i="24"/>
  <c r="I6" i="24" s="1"/>
  <c r="X26" i="36"/>
  <c r="W24" i="36"/>
  <c r="X24" i="36" s="1"/>
  <c r="V27" i="36"/>
  <c r="P20" i="27"/>
  <c r="S23" i="27"/>
  <c r="P23" i="27"/>
  <c r="T20" i="27"/>
  <c r="O24" i="27"/>
  <c r="O26" i="27"/>
  <c r="V26" i="27" s="1"/>
  <c r="P24" i="27"/>
  <c r="T24" i="27"/>
  <c r="T21" i="27"/>
  <c r="O16" i="27"/>
  <c r="O21" i="27"/>
  <c r="P16" i="27"/>
  <c r="O19" i="27"/>
  <c r="T18" i="27"/>
  <c r="P19" i="27"/>
  <c r="P17" i="27"/>
  <c r="P18" i="27"/>
  <c r="T17" i="27"/>
  <c r="P21" i="27"/>
  <c r="T16" i="27"/>
  <c r="S19" i="27"/>
  <c r="V27" i="35"/>
  <c r="W24" i="35"/>
  <c r="X27" i="35" s="1"/>
  <c r="Y27" i="35" s="1"/>
  <c r="T21" i="29"/>
  <c r="P21" i="29"/>
  <c r="Y21" i="29"/>
  <c r="O21" i="29"/>
  <c r="F6" i="29"/>
  <c r="W24" i="29"/>
  <c r="AD23" i="29"/>
  <c r="Z23" i="29"/>
  <c r="N23" i="29"/>
  <c r="AA23" i="29"/>
  <c r="AD24" i="29"/>
  <c r="Z24" i="29"/>
  <c r="N24" i="29"/>
  <c r="AC23" i="29"/>
  <c r="U23" i="29"/>
  <c r="Q23" i="29"/>
  <c r="H12" i="29"/>
  <c r="AC24" i="29"/>
  <c r="Y24" i="29"/>
  <c r="Q24" i="29"/>
  <c r="Y22" i="29"/>
  <c r="AB21" i="29"/>
  <c r="X21" i="29"/>
  <c r="Y20" i="29"/>
  <c r="AB19" i="29"/>
  <c r="X19" i="29"/>
  <c r="T19" i="29"/>
  <c r="P19" i="29"/>
  <c r="AE18" i="29"/>
  <c r="W18" i="29"/>
  <c r="S18" i="29"/>
  <c r="O18" i="29"/>
  <c r="U16" i="29"/>
  <c r="AB15" i="29"/>
  <c r="T15" i="29"/>
  <c r="P15" i="29"/>
  <c r="R20" i="29"/>
  <c r="Y19" i="29"/>
  <c r="T18" i="29"/>
  <c r="AD16" i="29"/>
  <c r="R16" i="29"/>
  <c r="AB22" i="29"/>
  <c r="X22" i="29"/>
  <c r="T22" i="29"/>
  <c r="AB20" i="29"/>
  <c r="X20" i="29"/>
  <c r="T20" i="29"/>
  <c r="AE19" i="29"/>
  <c r="AA19" i="29"/>
  <c r="W19" i="29"/>
  <c r="S19" i="29"/>
  <c r="O19" i="29"/>
  <c r="R18" i="29"/>
  <c r="N18" i="29"/>
  <c r="AB16" i="29"/>
  <c r="X16" i="29"/>
  <c r="T16" i="29"/>
  <c r="P16" i="29"/>
  <c r="AE15" i="29"/>
  <c r="AA15" i="29"/>
  <c r="S15" i="29"/>
  <c r="O15" i="29"/>
  <c r="R22" i="29"/>
  <c r="X18" i="29"/>
  <c r="S17" i="29"/>
  <c r="Z16" i="29"/>
  <c r="N16" i="29"/>
  <c r="AE22" i="29"/>
  <c r="AA22" i="29"/>
  <c r="S22" i="29"/>
  <c r="O22" i="29"/>
  <c r="R21" i="29"/>
  <c r="AE20" i="29"/>
  <c r="S20" i="29"/>
  <c r="O20" i="29"/>
  <c r="R19" i="29"/>
  <c r="N19" i="29"/>
  <c r="U18" i="29"/>
  <c r="X17" i="29"/>
  <c r="T17" i="29"/>
  <c r="P17" i="29"/>
  <c r="S16" i="29"/>
  <c r="O16" i="29"/>
  <c r="AD15" i="29"/>
  <c r="R15" i="29"/>
  <c r="N15" i="29"/>
  <c r="I6" i="29"/>
  <c r="N20" i="29"/>
  <c r="U19" i="29"/>
  <c r="AB18" i="29"/>
  <c r="P18" i="29"/>
  <c r="O17" i="29"/>
  <c r="Z17" i="29"/>
  <c r="G6" i="29"/>
  <c r="W21" i="29"/>
  <c r="S21" i="29"/>
  <c r="V18" i="29"/>
  <c r="AC17" i="29"/>
  <c r="Q17" i="29"/>
  <c r="AC21" i="29"/>
  <c r="Q21" i="29"/>
  <c r="AD21" i="29"/>
  <c r="V21" i="29"/>
  <c r="N21" i="29"/>
  <c r="U21" i="29"/>
  <c r="AC15" i="29"/>
  <c r="AE24" i="29"/>
  <c r="AA24" i="29"/>
  <c r="S24" i="29"/>
  <c r="O24" i="29"/>
  <c r="V23" i="29"/>
  <c r="R23" i="29"/>
  <c r="I12" i="29"/>
  <c r="X24" i="29"/>
  <c r="O23" i="29"/>
  <c r="V24" i="29"/>
  <c r="R24" i="29"/>
  <c r="Y23" i="29"/>
  <c r="T24" i="29"/>
  <c r="AE23" i="29"/>
  <c r="S23" i="29"/>
  <c r="U24" i="29"/>
  <c r="AB23" i="29"/>
  <c r="X23" i="29"/>
  <c r="T23" i="29"/>
  <c r="P23" i="29"/>
  <c r="AB24" i="29"/>
  <c r="P24" i="29"/>
  <c r="W23" i="29"/>
  <c r="AC22" i="29"/>
  <c r="U22" i="29"/>
  <c r="Q22" i="29"/>
  <c r="AC20" i="29"/>
  <c r="U20" i="29"/>
  <c r="Q20" i="29"/>
  <c r="AA18" i="29"/>
  <c r="AD17" i="29"/>
  <c r="V17" i="29"/>
  <c r="R17" i="29"/>
  <c r="N17" i="29"/>
  <c r="AC16" i="29"/>
  <c r="Y16" i="29"/>
  <c r="Q16" i="29"/>
  <c r="V22" i="29"/>
  <c r="AD20" i="29"/>
  <c r="Q19" i="29"/>
  <c r="W17" i="29"/>
  <c r="Y15" i="29"/>
  <c r="Q15" i="29"/>
  <c r="H6" i="29"/>
  <c r="P22" i="29"/>
  <c r="AE21" i="29"/>
  <c r="AA21" i="29"/>
  <c r="P20" i="29"/>
  <c r="AD18" i="29"/>
  <c r="Z18" i="29"/>
  <c r="Y17" i="29"/>
  <c r="U17" i="29"/>
  <c r="W15" i="29"/>
  <c r="AD22" i="29"/>
  <c r="V20" i="29"/>
  <c r="AC19" i="29"/>
  <c r="AE17" i="29"/>
  <c r="U15" i="29"/>
  <c r="W22" i="29"/>
  <c r="Z21" i="29"/>
  <c r="AA20" i="29"/>
  <c r="W20" i="29"/>
  <c r="AD19" i="29"/>
  <c r="Z19" i="29"/>
  <c r="V19" i="29"/>
  <c r="AC18" i="29"/>
  <c r="Y18" i="29"/>
  <c r="Q18" i="29"/>
  <c r="AB17" i="29"/>
  <c r="AE16" i="29"/>
  <c r="AA16" i="29"/>
  <c r="W16" i="29"/>
  <c r="Z15" i="29"/>
  <c r="V15" i="29"/>
  <c r="Z22" i="29"/>
  <c r="N22" i="29"/>
  <c r="Z20" i="29"/>
  <c r="AA17" i="29"/>
  <c r="V16" i="29"/>
  <c r="U19" i="28"/>
  <c r="Q19" i="28"/>
  <c r="T18" i="28"/>
  <c r="P18" i="28"/>
  <c r="U15" i="28"/>
  <c r="Q15" i="28"/>
  <c r="T17" i="28"/>
  <c r="U22" i="28"/>
  <c r="U20" i="28"/>
  <c r="T19" i="28"/>
  <c r="P19" i="28"/>
  <c r="S18" i="28"/>
  <c r="O18" i="28"/>
  <c r="U16" i="28"/>
  <c r="Q16" i="28"/>
  <c r="T15" i="28"/>
  <c r="P15" i="28"/>
  <c r="S22" i="28"/>
  <c r="S20" i="28"/>
  <c r="Q18" i="28"/>
  <c r="S16" i="28"/>
  <c r="T22" i="28"/>
  <c r="P22" i="28"/>
  <c r="S21" i="28"/>
  <c r="T20" i="28"/>
  <c r="P20" i="28"/>
  <c r="S19" i="28"/>
  <c r="O19" i="28"/>
  <c r="U17" i="28"/>
  <c r="Q17" i="28"/>
  <c r="T16" i="28"/>
  <c r="P16" i="28"/>
  <c r="S15" i="28"/>
  <c r="O15" i="28"/>
  <c r="I6" i="28"/>
  <c r="O20" i="28"/>
  <c r="U18" i="28"/>
  <c r="P17" i="28"/>
  <c r="O16" i="28"/>
  <c r="O23" i="28"/>
  <c r="O24" i="28"/>
  <c r="R23" i="28"/>
  <c r="H12" i="28"/>
  <c r="R24" i="28"/>
  <c r="G6" i="28"/>
  <c r="R21" i="28"/>
  <c r="T21" i="28"/>
  <c r="R17" i="28"/>
  <c r="O21" i="28"/>
  <c r="T24" i="28"/>
  <c r="P24" i="28"/>
  <c r="S23" i="28"/>
  <c r="I12" i="28"/>
  <c r="S24" i="28"/>
  <c r="U24" i="28"/>
  <c r="T23" i="28"/>
  <c r="U23" i="28"/>
  <c r="Q23" i="28"/>
  <c r="Q24" i="28"/>
  <c r="P23" i="28"/>
  <c r="U21" i="28"/>
  <c r="Q21" i="28"/>
  <c r="P21" i="28"/>
  <c r="F6" i="28"/>
  <c r="R22" i="28"/>
  <c r="R20" i="28"/>
  <c r="S17" i="28"/>
  <c r="O17" i="28"/>
  <c r="R16" i="28"/>
  <c r="Q22" i="28"/>
  <c r="Q20" i="28"/>
  <c r="R19" i="28"/>
  <c r="R15" i="28"/>
  <c r="H6" i="28"/>
  <c r="R18" i="28"/>
  <c r="O22" i="28"/>
  <c r="R23" i="27"/>
  <c r="R21" i="27"/>
  <c r="S18" i="27"/>
  <c r="O18" i="27"/>
  <c r="R17" i="27"/>
  <c r="Q23" i="27"/>
  <c r="Q21" i="27"/>
  <c r="R16" i="27"/>
  <c r="H6" i="27"/>
  <c r="O23" i="27"/>
  <c r="R20" i="27"/>
  <c r="R19" i="27"/>
  <c r="I12" i="27"/>
  <c r="G6" i="27"/>
  <c r="O22" i="27"/>
  <c r="T22" i="27"/>
  <c r="R18" i="27"/>
  <c r="R22" i="27"/>
  <c r="U22" i="27"/>
  <c r="U27" i="27" s="1"/>
  <c r="Q22" i="27"/>
  <c r="P22" i="27"/>
  <c r="F6" i="27"/>
  <c r="AR5" i="26"/>
  <c r="AR16" i="26"/>
  <c r="AR7" i="26"/>
  <c r="AR9" i="26"/>
  <c r="AR10" i="26"/>
  <c r="AR6" i="26"/>
  <c r="AR8" i="26"/>
  <c r="AR4" i="26"/>
  <c r="AR11" i="26"/>
  <c r="AR12" i="26"/>
  <c r="AR13" i="26"/>
  <c r="AR14" i="26"/>
  <c r="AR15" i="26"/>
  <c r="G12" i="26"/>
  <c r="V30" i="26" s="1"/>
  <c r="F12" i="26"/>
  <c r="F13" i="26" s="1"/>
  <c r="I12" i="26"/>
  <c r="H12" i="26"/>
  <c r="I6" i="26"/>
  <c r="F6" i="26"/>
  <c r="F7" i="26" s="1"/>
  <c r="H6" i="26"/>
  <c r="G6" i="26"/>
  <c r="AK10" i="24"/>
  <c r="AK5" i="24"/>
  <c r="AK11" i="24"/>
  <c r="AK9" i="24"/>
  <c r="AK4" i="24"/>
  <c r="R27" i="24"/>
  <c r="R24" i="24"/>
  <c r="T27" i="24"/>
  <c r="Q24" i="24"/>
  <c r="I7" i="24"/>
  <c r="S25" i="24"/>
  <c r="P24" i="24"/>
  <c r="O23" i="24"/>
  <c r="P20" i="24"/>
  <c r="O19" i="24"/>
  <c r="P25" i="24"/>
  <c r="O24" i="24"/>
  <c r="O25" i="24"/>
  <c r="T24" i="24"/>
  <c r="O20" i="24"/>
  <c r="T25" i="24"/>
  <c r="AK13" i="24"/>
  <c r="P19" i="24"/>
  <c r="O22" i="24"/>
  <c r="AK6" i="24"/>
  <c r="AK8" i="24"/>
  <c r="T21" i="24"/>
  <c r="AK12" i="24"/>
  <c r="S20" i="24"/>
  <c r="S27" i="24"/>
  <c r="G6" i="24"/>
  <c r="Q25" i="24" s="1"/>
  <c r="F6" i="24"/>
  <c r="K11" i="24"/>
  <c r="H6" i="24"/>
  <c r="R23" i="24" s="1"/>
  <c r="AK7" i="24"/>
  <c r="AK14" i="24"/>
  <c r="AK15" i="24"/>
  <c r="AK24" i="29" l="1"/>
  <c r="AJ25" i="29"/>
  <c r="AK16" i="29"/>
  <c r="AK21" i="29"/>
  <c r="AK20" i="29"/>
  <c r="AG25" i="29"/>
  <c r="AK15" i="29"/>
  <c r="AH25" i="29"/>
  <c r="AK18" i="29"/>
  <c r="AF25" i="29"/>
  <c r="AI25" i="29"/>
  <c r="AK23" i="29"/>
  <c r="AK19" i="29"/>
  <c r="AK17" i="29"/>
  <c r="AK22" i="29"/>
  <c r="P22" i="24"/>
  <c r="S24" i="24"/>
  <c r="T23" i="24"/>
  <c r="O21" i="24"/>
  <c r="S22" i="24"/>
  <c r="P27" i="24"/>
  <c r="R21" i="24"/>
  <c r="W25" i="29"/>
  <c r="X27" i="36"/>
  <c r="Y27" i="36" s="1"/>
  <c r="V20" i="27"/>
  <c r="V24" i="27"/>
  <c r="V23" i="27"/>
  <c r="Q27" i="27"/>
  <c r="T27" i="27"/>
  <c r="V21" i="27"/>
  <c r="V17" i="27"/>
  <c r="P27" i="27"/>
  <c r="S27" i="27"/>
  <c r="V19" i="27"/>
  <c r="R25" i="28"/>
  <c r="Z25" i="29"/>
  <c r="AC25" i="29"/>
  <c r="N25" i="29"/>
  <c r="O25" i="29"/>
  <c r="X25" i="29"/>
  <c r="AE25" i="29"/>
  <c r="T25" i="29"/>
  <c r="Q25" i="29"/>
  <c r="R25" i="29"/>
  <c r="S25" i="29"/>
  <c r="AB25" i="29"/>
  <c r="V25" i="29"/>
  <c r="U25" i="29"/>
  <c r="Y25" i="29"/>
  <c r="AD25" i="29"/>
  <c r="AA25" i="29"/>
  <c r="P25" i="29"/>
  <c r="P25" i="28"/>
  <c r="V22" i="28"/>
  <c r="V20" i="28"/>
  <c r="T25" i="28"/>
  <c r="V19" i="28"/>
  <c r="V18" i="28"/>
  <c r="U25" i="28"/>
  <c r="S25" i="28"/>
  <c r="V17" i="28"/>
  <c r="V21" i="28"/>
  <c r="V24" i="28"/>
  <c r="V23" i="28"/>
  <c r="V16" i="28"/>
  <c r="O25" i="28"/>
  <c r="V15" i="28"/>
  <c r="Q25" i="28"/>
  <c r="V16" i="27"/>
  <c r="R27" i="27"/>
  <c r="V18" i="27"/>
  <c r="V22" i="27"/>
  <c r="O27" i="27"/>
  <c r="T19" i="24"/>
  <c r="Q20" i="24"/>
  <c r="Q21" i="24"/>
  <c r="P21" i="24"/>
  <c r="S21" i="24"/>
  <c r="Q19" i="24"/>
  <c r="R20" i="24"/>
  <c r="R22" i="24"/>
  <c r="R25" i="24"/>
  <c r="S19" i="24"/>
  <c r="P23" i="24"/>
  <c r="T20" i="24"/>
  <c r="T22" i="24"/>
  <c r="Q22" i="24"/>
  <c r="AD31" i="26"/>
  <c r="Z31" i="26"/>
  <c r="V31" i="26"/>
  <c r="Z30" i="26"/>
  <c r="AD29" i="26"/>
  <c r="Z29" i="26"/>
  <c r="V29" i="26"/>
  <c r="AD28" i="26"/>
  <c r="Z28" i="26"/>
  <c r="V28" i="26"/>
  <c r="AA30" i="26"/>
  <c r="AA28" i="26"/>
  <c r="Y31" i="26"/>
  <c r="U31" i="26"/>
  <c r="Y30" i="26"/>
  <c r="U30" i="26"/>
  <c r="AC29" i="26"/>
  <c r="U29" i="26"/>
  <c r="U28" i="26"/>
  <c r="AE31" i="26"/>
  <c r="W28" i="26"/>
  <c r="AF31" i="26"/>
  <c r="AB31" i="26"/>
  <c r="AF30" i="26"/>
  <c r="AB30" i="26"/>
  <c r="AF29" i="26"/>
  <c r="AB29" i="26"/>
  <c r="AF28" i="26"/>
  <c r="AB28" i="26"/>
  <c r="AA31" i="26"/>
  <c r="W31" i="26"/>
  <c r="W29" i="26"/>
  <c r="AE28" i="26"/>
  <c r="AD27" i="26"/>
  <c r="Z27" i="26"/>
  <c r="V27" i="26"/>
  <c r="AD26" i="26"/>
  <c r="Z26" i="26"/>
  <c r="V26" i="26"/>
  <c r="AD25" i="26"/>
  <c r="Z25" i="26"/>
  <c r="V25" i="26"/>
  <c r="AD24" i="26"/>
  <c r="Z24" i="26"/>
  <c r="V24" i="26"/>
  <c r="AD23" i="26"/>
  <c r="Z23" i="26"/>
  <c r="V23" i="26"/>
  <c r="AD22" i="26"/>
  <c r="Z22" i="26"/>
  <c r="V22" i="26"/>
  <c r="AD21" i="26"/>
  <c r="Z21" i="26"/>
  <c r="Z20" i="26"/>
  <c r="V20" i="26"/>
  <c r="Z19" i="26"/>
  <c r="Z32" i="26" s="1"/>
  <c r="V19" i="26"/>
  <c r="AA27" i="26"/>
  <c r="AE21" i="26"/>
  <c r="AA20" i="26"/>
  <c r="U27" i="26"/>
  <c r="U26" i="26"/>
  <c r="U25" i="26"/>
  <c r="AC24" i="26"/>
  <c r="U24" i="26"/>
  <c r="AC23" i="26"/>
  <c r="U23" i="26"/>
  <c r="U22" i="26"/>
  <c r="AC21" i="26"/>
  <c r="U21" i="26"/>
  <c r="U20" i="26"/>
  <c r="AA26" i="26"/>
  <c r="AA25" i="26"/>
  <c r="AA22" i="26"/>
  <c r="AF27" i="26"/>
  <c r="AB27" i="26"/>
  <c r="AF26" i="26"/>
  <c r="AB26" i="26"/>
  <c r="AF25" i="26"/>
  <c r="AB25" i="26"/>
  <c r="AB24" i="26"/>
  <c r="AF23" i="26"/>
  <c r="AB23" i="26"/>
  <c r="AB22" i="26"/>
  <c r="AB21" i="26"/>
  <c r="AB20" i="26"/>
  <c r="AF19" i="26"/>
  <c r="AB19" i="26"/>
  <c r="AB32" i="26" s="1"/>
  <c r="AE27" i="26"/>
  <c r="AE26" i="26"/>
  <c r="W24" i="26"/>
  <c r="W23" i="26"/>
  <c r="W22" i="26"/>
  <c r="W21" i="26"/>
  <c r="W20" i="26"/>
  <c r="AA19" i="26"/>
  <c r="AD30" i="26"/>
  <c r="AC31" i="26"/>
  <c r="AC30" i="26"/>
  <c r="Y29" i="26"/>
  <c r="AC28" i="26"/>
  <c r="Y28" i="26"/>
  <c r="AE30" i="26"/>
  <c r="W30" i="26"/>
  <c r="AA29" i="26"/>
  <c r="X31" i="26"/>
  <c r="X30" i="26"/>
  <c r="X29" i="26"/>
  <c r="X28" i="26"/>
  <c r="AE29" i="26"/>
  <c r="V21" i="26"/>
  <c r="AF24" i="26"/>
  <c r="AF22" i="26"/>
  <c r="AF21" i="26"/>
  <c r="AF20" i="26"/>
  <c r="AD20" i="26"/>
  <c r="AD19" i="26"/>
  <c r="W26" i="26"/>
  <c r="W25" i="26"/>
  <c r="AE23" i="26"/>
  <c r="AE22" i="26"/>
  <c r="AC27" i="26"/>
  <c r="Y27" i="26"/>
  <c r="AC26" i="26"/>
  <c r="Y26" i="26"/>
  <c r="AC25" i="26"/>
  <c r="Y25" i="26"/>
  <c r="Y24" i="26"/>
  <c r="Y23" i="26"/>
  <c r="AC22" i="26"/>
  <c r="Y22" i="26"/>
  <c r="Y21" i="26"/>
  <c r="AC20" i="26"/>
  <c r="Y20" i="26"/>
  <c r="AC19" i="26"/>
  <c r="Y19" i="26"/>
  <c r="Y32" i="26" s="1"/>
  <c r="U19" i="26"/>
  <c r="W27" i="26"/>
  <c r="AA24" i="26"/>
  <c r="AA23" i="26"/>
  <c r="AA21" i="26"/>
  <c r="AE20" i="26"/>
  <c r="AE19" i="26"/>
  <c r="W19" i="26"/>
  <c r="W32" i="26" s="1"/>
  <c r="X27" i="26"/>
  <c r="X26" i="26"/>
  <c r="X25" i="26"/>
  <c r="X24" i="26"/>
  <c r="X23" i="26"/>
  <c r="X22" i="26"/>
  <c r="X21" i="26"/>
  <c r="X20" i="26"/>
  <c r="X19" i="26"/>
  <c r="AE25" i="26"/>
  <c r="AE24" i="26"/>
  <c r="O24" i="26"/>
  <c r="O20" i="26"/>
  <c r="O19" i="26"/>
  <c r="P24" i="26"/>
  <c r="T27" i="26"/>
  <c r="T26" i="26"/>
  <c r="T25" i="26"/>
  <c r="P25" i="26"/>
  <c r="R24" i="26"/>
  <c r="R27" i="26"/>
  <c r="R26" i="26"/>
  <c r="P20" i="26"/>
  <c r="P19" i="26"/>
  <c r="S27" i="26"/>
  <c r="S26" i="26"/>
  <c r="S25" i="26"/>
  <c r="O25" i="26"/>
  <c r="Q24" i="26"/>
  <c r="I7" i="26"/>
  <c r="Q25" i="26"/>
  <c r="G7" i="26"/>
  <c r="Q31" i="26"/>
  <c r="Q29" i="26"/>
  <c r="Q28" i="26"/>
  <c r="R30" i="26"/>
  <c r="T31" i="26"/>
  <c r="T30" i="26"/>
  <c r="T29" i="26"/>
  <c r="P29" i="26"/>
  <c r="T28" i="26"/>
  <c r="P28" i="26"/>
  <c r="R31" i="26"/>
  <c r="R29" i="26"/>
  <c r="R28" i="26"/>
  <c r="S31" i="26"/>
  <c r="S30" i="26"/>
  <c r="S29" i="26"/>
  <c r="O29" i="26"/>
  <c r="S28" i="26"/>
  <c r="O28" i="26"/>
  <c r="H13" i="26"/>
  <c r="Q27" i="26"/>
  <c r="Q26" i="26"/>
  <c r="S24" i="26"/>
  <c r="S23" i="26"/>
  <c r="O23" i="26"/>
  <c r="S22" i="26"/>
  <c r="O22" i="26"/>
  <c r="S21" i="26"/>
  <c r="O21" i="26"/>
  <c r="S20" i="26"/>
  <c r="S19" i="26"/>
  <c r="H7" i="26"/>
  <c r="R25" i="26"/>
  <c r="P23" i="26"/>
  <c r="P22" i="26"/>
  <c r="P27" i="26"/>
  <c r="P26" i="26"/>
  <c r="R23" i="26"/>
  <c r="R22" i="26"/>
  <c r="R21" i="26"/>
  <c r="R20" i="26"/>
  <c r="R19" i="26"/>
  <c r="P21" i="26"/>
  <c r="O27" i="26"/>
  <c r="O26" i="26"/>
  <c r="Q23" i="26"/>
  <c r="Q22" i="26"/>
  <c r="Q21" i="26"/>
  <c r="Q20" i="26"/>
  <c r="Q19" i="26"/>
  <c r="T24" i="26"/>
  <c r="T23" i="26"/>
  <c r="T22" i="26"/>
  <c r="T21" i="26"/>
  <c r="T20" i="26"/>
  <c r="T19" i="26"/>
  <c r="P31" i="26"/>
  <c r="P30" i="26"/>
  <c r="I13" i="26"/>
  <c r="O31" i="26"/>
  <c r="O30" i="26"/>
  <c r="Q30" i="26"/>
  <c r="G13" i="26"/>
  <c r="S26" i="24"/>
  <c r="O26" i="24"/>
  <c r="G7" i="24"/>
  <c r="I12" i="24"/>
  <c r="H12" i="24"/>
  <c r="G12" i="24"/>
  <c r="G13" i="24" s="1"/>
  <c r="F12" i="24"/>
  <c r="F13" i="24" s="1"/>
  <c r="F7" i="24"/>
  <c r="Q26" i="24"/>
  <c r="T26" i="24"/>
  <c r="P26" i="24"/>
  <c r="R26" i="24"/>
  <c r="R19" i="24"/>
  <c r="Q27" i="24"/>
  <c r="Q23" i="24"/>
  <c r="O27" i="24"/>
  <c r="H7" i="24"/>
  <c r="S23" i="24"/>
  <c r="AL24" i="29" l="1"/>
  <c r="AM24" i="29" s="1"/>
  <c r="W24" i="27"/>
  <c r="X24" i="27" s="1"/>
  <c r="W26" i="27"/>
  <c r="AL22" i="29"/>
  <c r="AM22" i="29" s="1"/>
  <c r="AK25" i="29"/>
  <c r="W22" i="28"/>
  <c r="V25" i="28"/>
  <c r="W24" i="28"/>
  <c r="V27" i="27"/>
  <c r="T31" i="24"/>
  <c r="Q31" i="24"/>
  <c r="S31" i="24"/>
  <c r="R31" i="24"/>
  <c r="P31" i="24"/>
  <c r="O31" i="24"/>
  <c r="AE32" i="26"/>
  <c r="AC32" i="26"/>
  <c r="AF32" i="26"/>
  <c r="AA32" i="26"/>
  <c r="X32" i="26"/>
  <c r="U32" i="26"/>
  <c r="AD32" i="26"/>
  <c r="V32" i="26"/>
  <c r="S32" i="26"/>
  <c r="Q32" i="26"/>
  <c r="R32" i="26"/>
  <c r="O32" i="26"/>
  <c r="T32" i="26"/>
  <c r="P32" i="26"/>
  <c r="H13" i="24"/>
  <c r="S30" i="24"/>
  <c r="Q29" i="24"/>
  <c r="Q30" i="24"/>
  <c r="T30" i="24"/>
  <c r="P30" i="24"/>
  <c r="T29" i="24"/>
  <c r="P29" i="24"/>
  <c r="T28" i="24"/>
  <c r="P28" i="24"/>
  <c r="R28" i="24"/>
  <c r="O30" i="24"/>
  <c r="S29" i="24"/>
  <c r="O29" i="24"/>
  <c r="S28" i="24"/>
  <c r="O28" i="24"/>
  <c r="R30" i="24"/>
  <c r="R29" i="24"/>
  <c r="Q28" i="24"/>
  <c r="I13" i="24"/>
  <c r="AM25" i="29" l="1"/>
  <c r="X25" i="28"/>
  <c r="Y25" i="28" s="1"/>
  <c r="X27" i="27"/>
  <c r="AM24" i="26"/>
  <c r="AL32" i="26"/>
  <c r="AM31" i="26"/>
  <c r="S32" i="24"/>
  <c r="AG24" i="24"/>
  <c r="AH24" i="24" s="1"/>
  <c r="P32" i="24"/>
  <c r="Q32" i="24"/>
  <c r="R32" i="24"/>
  <c r="T32" i="24"/>
  <c r="O32" i="24"/>
  <c r="AN25" i="29" l="1"/>
  <c r="D8" i="37"/>
  <c r="Y27" i="27"/>
  <c r="AN32" i="26"/>
  <c r="AG31" i="24"/>
  <c r="AH31" i="24" s="1"/>
  <c r="AH32" i="24" l="1"/>
  <c r="D6" i="37"/>
  <c r="D12" i="37"/>
  <c r="AI32" i="24" l="1"/>
  <c r="D15" i="37"/>
  <c r="J4" i="18"/>
  <c r="K4" i="18" s="1"/>
  <c r="J5" i="18"/>
  <c r="D6" i="18"/>
  <c r="J10" i="18"/>
  <c r="K10" i="18" s="1"/>
  <c r="J11" i="18"/>
  <c r="J10" i="20"/>
  <c r="J9" i="20"/>
  <c r="K9" i="20" s="1"/>
  <c r="D5" i="20"/>
  <c r="J4" i="20"/>
  <c r="J3" i="20"/>
  <c r="K3" i="20" s="1"/>
  <c r="J10" i="19"/>
  <c r="J9" i="19"/>
  <c r="K9" i="19" s="1"/>
  <c r="D5" i="19"/>
  <c r="J4" i="19"/>
  <c r="J3" i="19"/>
  <c r="K3" i="19" s="1"/>
  <c r="C12" i="16"/>
  <c r="D12" i="16" s="1"/>
  <c r="C11" i="16"/>
  <c r="D11" i="16" s="1"/>
  <c r="AQ4" i="19" l="1"/>
  <c r="AQ11" i="19"/>
  <c r="AQ7" i="19"/>
  <c r="AQ12" i="19"/>
  <c r="AQ10" i="19"/>
  <c r="AQ9" i="19"/>
  <c r="AQ8" i="19"/>
  <c r="AQ6" i="19"/>
  <c r="AQ5" i="19"/>
  <c r="AQ3" i="19"/>
  <c r="K10" i="19"/>
  <c r="F11" i="19" s="1"/>
  <c r="F12" i="19" s="1"/>
  <c r="AQ11" i="20"/>
  <c r="AQ12" i="20"/>
  <c r="K4" i="20"/>
  <c r="I5" i="20" s="1"/>
  <c r="O15" i="20" s="1"/>
  <c r="K10" i="20"/>
  <c r="F11" i="20" s="1"/>
  <c r="F12" i="20" s="1"/>
  <c r="AQ4" i="20"/>
  <c r="AQ6" i="20"/>
  <c r="AQ7" i="20"/>
  <c r="AQ9" i="20"/>
  <c r="AQ3" i="20"/>
  <c r="AR4" i="18"/>
  <c r="AR9" i="18"/>
  <c r="AR8" i="18"/>
  <c r="AR6" i="18"/>
  <c r="AR12" i="18"/>
  <c r="K5" i="18"/>
  <c r="I6" i="18" s="1"/>
  <c r="AR15" i="18"/>
  <c r="AR14" i="18"/>
  <c r="AR13" i="18"/>
  <c r="AR10" i="18"/>
  <c r="AR5" i="18"/>
  <c r="K11" i="18"/>
  <c r="AR7" i="18"/>
  <c r="AR11" i="18"/>
  <c r="AQ10" i="20"/>
  <c r="AQ13" i="19"/>
  <c r="AQ14" i="19"/>
  <c r="AE15" i="20"/>
  <c r="AQ8" i="20"/>
  <c r="S15" i="20"/>
  <c r="AF15" i="20"/>
  <c r="AB15" i="20"/>
  <c r="X15" i="20"/>
  <c r="P15" i="20"/>
  <c r="V15" i="20"/>
  <c r="R15" i="20"/>
  <c r="AC15" i="20"/>
  <c r="Y15" i="20"/>
  <c r="U15" i="20"/>
  <c r="I6" i="20"/>
  <c r="F5" i="20"/>
  <c r="F6" i="20" s="1"/>
  <c r="H5" i="20"/>
  <c r="AA15" i="20" s="1"/>
  <c r="AQ5" i="20"/>
  <c r="W15" i="20"/>
  <c r="K4" i="19"/>
  <c r="H5" i="19" s="1"/>
  <c r="G11" i="19"/>
  <c r="I11" i="19"/>
  <c r="AK25" i="18" l="1"/>
  <c r="AK20" i="18"/>
  <c r="AK19" i="18"/>
  <c r="AK18" i="18"/>
  <c r="AI21" i="18"/>
  <c r="AJ23" i="18"/>
  <c r="AJ19" i="18"/>
  <c r="AH19" i="18"/>
  <c r="AH18" i="18"/>
  <c r="AI20" i="18"/>
  <c r="AJ18" i="18"/>
  <c r="AG20" i="18"/>
  <c r="AG21" i="18"/>
  <c r="AG23" i="18"/>
  <c r="AG19" i="18"/>
  <c r="Z27" i="19"/>
  <c r="AC26" i="19"/>
  <c r="X25" i="19"/>
  <c r="AA24" i="19"/>
  <c r="AE24" i="19"/>
  <c r="AA18" i="19"/>
  <c r="AE18" i="19"/>
  <c r="AA19" i="19"/>
  <c r="AE19" i="19"/>
  <c r="AA20" i="19"/>
  <c r="AE20" i="19"/>
  <c r="AA21" i="19"/>
  <c r="AE21" i="19"/>
  <c r="AA22" i="19"/>
  <c r="AE22" i="19"/>
  <c r="Y27" i="19"/>
  <c r="AE25" i="19"/>
  <c r="Z18" i="19"/>
  <c r="Z21" i="19"/>
  <c r="AA27" i="19"/>
  <c r="AE27" i="19"/>
  <c r="Z26" i="19"/>
  <c r="Y25" i="19"/>
  <c r="AC25" i="19"/>
  <c r="X24" i="19"/>
  <c r="AB24" i="19"/>
  <c r="X18" i="19"/>
  <c r="X19" i="19"/>
  <c r="X20" i="19"/>
  <c r="X21" i="19"/>
  <c r="X22" i="19"/>
  <c r="AB22" i="19"/>
  <c r="AA23" i="19"/>
  <c r="AE23" i="19"/>
  <c r="AC27" i="19"/>
  <c r="Z24" i="19"/>
  <c r="Z19" i="19"/>
  <c r="Z22" i="19"/>
  <c r="AC23" i="19"/>
  <c r="X27" i="19"/>
  <c r="AA26" i="19"/>
  <c r="AE26" i="19"/>
  <c r="Y24" i="19"/>
  <c r="AC24" i="19"/>
  <c r="Y18" i="19"/>
  <c r="Y19" i="19"/>
  <c r="AC19" i="19"/>
  <c r="Y20" i="19"/>
  <c r="AC20" i="19"/>
  <c r="Y21" i="19"/>
  <c r="AC21" i="19"/>
  <c r="AC22" i="19"/>
  <c r="X23" i="19"/>
  <c r="AB23" i="19"/>
  <c r="X26" i="19"/>
  <c r="AA25" i="19"/>
  <c r="Y29" i="19"/>
  <c r="Z29" i="19"/>
  <c r="Y28" i="19"/>
  <c r="Z28" i="19"/>
  <c r="I12" i="19"/>
  <c r="W28" i="19"/>
  <c r="AD28" i="19"/>
  <c r="AD29" i="19"/>
  <c r="W29" i="19"/>
  <c r="F5" i="19"/>
  <c r="F6" i="19" s="1"/>
  <c r="G5" i="19"/>
  <c r="H11" i="19"/>
  <c r="N29" i="19" s="1"/>
  <c r="I5" i="19"/>
  <c r="N26" i="19"/>
  <c r="R26" i="19"/>
  <c r="V26" i="19"/>
  <c r="Q27" i="19"/>
  <c r="O26" i="19"/>
  <c r="S26" i="19"/>
  <c r="N27" i="19"/>
  <c r="R27" i="19"/>
  <c r="T26" i="19"/>
  <c r="V27" i="19"/>
  <c r="S27" i="19"/>
  <c r="Q26" i="19"/>
  <c r="U26" i="19"/>
  <c r="P27" i="19"/>
  <c r="T27" i="19"/>
  <c r="P26" i="19"/>
  <c r="O27" i="19"/>
  <c r="S29" i="19"/>
  <c r="G5" i="20"/>
  <c r="AD15" i="20" s="1"/>
  <c r="Q15" i="20"/>
  <c r="Z15" i="20"/>
  <c r="T15" i="20"/>
  <c r="I11" i="20"/>
  <c r="I12" i="20" s="1"/>
  <c r="G11" i="20"/>
  <c r="G12" i="20" s="1"/>
  <c r="H11" i="20"/>
  <c r="AF24" i="20" s="1"/>
  <c r="X21" i="20"/>
  <c r="U21" i="20"/>
  <c r="Y24" i="20"/>
  <c r="R21" i="20"/>
  <c r="V21" i="20"/>
  <c r="Z21" i="20"/>
  <c r="AD21" i="20"/>
  <c r="O22" i="20"/>
  <c r="S22" i="20"/>
  <c r="W22" i="20"/>
  <c r="AA22" i="20"/>
  <c r="AE22" i="20"/>
  <c r="O21" i="20"/>
  <c r="S21" i="20"/>
  <c r="W21" i="20"/>
  <c r="AA21" i="20"/>
  <c r="AE21" i="20"/>
  <c r="P22" i="20"/>
  <c r="T22" i="20"/>
  <c r="X22" i="20"/>
  <c r="AB22" i="20"/>
  <c r="AF22" i="20"/>
  <c r="P21" i="20"/>
  <c r="T21" i="20"/>
  <c r="AB21" i="20"/>
  <c r="AF21" i="20"/>
  <c r="Q22" i="20"/>
  <c r="U22" i="20"/>
  <c r="Y22" i="20"/>
  <c r="AC22" i="20"/>
  <c r="Q21" i="20"/>
  <c r="Y21" i="20"/>
  <c r="AC21" i="20"/>
  <c r="AD22" i="20"/>
  <c r="Z22" i="20"/>
  <c r="R22" i="20"/>
  <c r="V22" i="20"/>
  <c r="Q23" i="20"/>
  <c r="AB24" i="20"/>
  <c r="AF23" i="20"/>
  <c r="U24" i="20"/>
  <c r="Y23" i="20"/>
  <c r="P24" i="20"/>
  <c r="O24" i="20"/>
  <c r="F6" i="18"/>
  <c r="F7" i="18" s="1"/>
  <c r="H6" i="18"/>
  <c r="AD26" i="18" s="1"/>
  <c r="G6" i="18"/>
  <c r="AE22" i="18" s="1"/>
  <c r="AE24" i="18"/>
  <c r="P19" i="18"/>
  <c r="X20" i="18"/>
  <c r="P22" i="18"/>
  <c r="R21" i="18"/>
  <c r="R22" i="18"/>
  <c r="AD22" i="18"/>
  <c r="AD23" i="18"/>
  <c r="R24" i="18"/>
  <c r="R25" i="18"/>
  <c r="U24" i="18"/>
  <c r="X26" i="18"/>
  <c r="AC23" i="18"/>
  <c r="P25" i="18"/>
  <c r="Q25" i="18"/>
  <c r="X25" i="18"/>
  <c r="AE26" i="18"/>
  <c r="P26" i="18"/>
  <c r="U21" i="18"/>
  <c r="U23" i="18"/>
  <c r="T25" i="18"/>
  <c r="R26" i="18"/>
  <c r="Q19" i="18"/>
  <c r="O18" i="18"/>
  <c r="S18" i="18"/>
  <c r="W18" i="18"/>
  <c r="AE18" i="18"/>
  <c r="P18" i="18"/>
  <c r="T18" i="18"/>
  <c r="X18" i="18"/>
  <c r="I7" i="18"/>
  <c r="AD18" i="18"/>
  <c r="AC18" i="18"/>
  <c r="Q18" i="18"/>
  <c r="Y18" i="18"/>
  <c r="I12" i="18"/>
  <c r="F12" i="18"/>
  <c r="F13" i="18" s="1"/>
  <c r="H12" i="18"/>
  <c r="G12" i="18"/>
  <c r="X19" i="20"/>
  <c r="X16" i="20"/>
  <c r="U19" i="20"/>
  <c r="U16" i="20"/>
  <c r="G6" i="20"/>
  <c r="AD20" i="20"/>
  <c r="Z20" i="20"/>
  <c r="V20" i="20"/>
  <c r="R20" i="20"/>
  <c r="AD19" i="20"/>
  <c r="Z19" i="20"/>
  <c r="V19" i="20"/>
  <c r="R19" i="20"/>
  <c r="AD18" i="20"/>
  <c r="Z18" i="20"/>
  <c r="V18" i="20"/>
  <c r="R18" i="20"/>
  <c r="AD17" i="20"/>
  <c r="Z17" i="20"/>
  <c r="V17" i="20"/>
  <c r="R17" i="20"/>
  <c r="AD16" i="20"/>
  <c r="Z16" i="20"/>
  <c r="V16" i="20"/>
  <c r="R16" i="20"/>
  <c r="H6" i="20"/>
  <c r="AF20" i="20"/>
  <c r="AB20" i="20"/>
  <c r="X20" i="20"/>
  <c r="T20" i="20"/>
  <c r="P20" i="20"/>
  <c r="AF19" i="20"/>
  <c r="AB19" i="20"/>
  <c r="T19" i="20"/>
  <c r="P19" i="20"/>
  <c r="AF18" i="20"/>
  <c r="AB18" i="20"/>
  <c r="X18" i="20"/>
  <c r="T18" i="20"/>
  <c r="P18" i="20"/>
  <c r="AF17" i="20"/>
  <c r="AB17" i="20"/>
  <c r="X17" i="20"/>
  <c r="T17" i="20"/>
  <c r="P17" i="20"/>
  <c r="AF16" i="20"/>
  <c r="AB16" i="20"/>
  <c r="T16" i="20"/>
  <c r="P16" i="20"/>
  <c r="AE20" i="20"/>
  <c r="AA20" i="20"/>
  <c r="W20" i="20"/>
  <c r="S20" i="20"/>
  <c r="O20" i="20"/>
  <c r="AE19" i="20"/>
  <c r="AA19" i="20"/>
  <c r="W19" i="20"/>
  <c r="S19" i="20"/>
  <c r="O19" i="20"/>
  <c r="AE18" i="20"/>
  <c r="AA18" i="20"/>
  <c r="W18" i="20"/>
  <c r="S18" i="20"/>
  <c r="O18" i="20"/>
  <c r="AE17" i="20"/>
  <c r="AA17" i="20"/>
  <c r="W17" i="20"/>
  <c r="S17" i="20"/>
  <c r="O17" i="20"/>
  <c r="AE16" i="20"/>
  <c r="AA16" i="20"/>
  <c r="W16" i="20"/>
  <c r="S16" i="20"/>
  <c r="O16" i="20"/>
  <c r="U20" i="20"/>
  <c r="AC19" i="20"/>
  <c r="U18" i="20"/>
  <c r="Q17" i="20"/>
  <c r="AC16" i="20"/>
  <c r="Y16" i="20"/>
  <c r="AC20" i="20"/>
  <c r="AC18" i="20"/>
  <c r="Q20" i="20"/>
  <c r="Y19" i="20"/>
  <c r="Q18" i="20"/>
  <c r="AC17" i="20"/>
  <c r="Y20" i="20"/>
  <c r="Q19" i="20"/>
  <c r="Y18" i="20"/>
  <c r="U17" i="20"/>
  <c r="Q16" i="20"/>
  <c r="Y17" i="20"/>
  <c r="V25" i="19"/>
  <c r="N25" i="19"/>
  <c r="T24" i="19"/>
  <c r="P24" i="19"/>
  <c r="V23" i="19"/>
  <c r="R23" i="19"/>
  <c r="N23" i="19"/>
  <c r="P22" i="19"/>
  <c r="V21" i="19"/>
  <c r="R21" i="19"/>
  <c r="N21" i="19"/>
  <c r="T20" i="19"/>
  <c r="V19" i="19"/>
  <c r="R19" i="19"/>
  <c r="N19" i="19"/>
  <c r="S22" i="19"/>
  <c r="Q21" i="19"/>
  <c r="U19" i="19"/>
  <c r="P25" i="19"/>
  <c r="V24" i="19"/>
  <c r="R24" i="19"/>
  <c r="N24" i="19"/>
  <c r="T23" i="19"/>
  <c r="P23" i="19"/>
  <c r="V22" i="19"/>
  <c r="R22" i="19"/>
  <c r="N22" i="19"/>
  <c r="T21" i="19"/>
  <c r="P21" i="19"/>
  <c r="V20" i="19"/>
  <c r="R20" i="19"/>
  <c r="P19" i="19"/>
  <c r="Q25" i="19"/>
  <c r="O24" i="19"/>
  <c r="O22" i="19"/>
  <c r="O20" i="19"/>
  <c r="Q19" i="19"/>
  <c r="O25" i="19"/>
  <c r="U24" i="19"/>
  <c r="Q24" i="19"/>
  <c r="S23" i="19"/>
  <c r="O23" i="19"/>
  <c r="Q22" i="19"/>
  <c r="S21" i="19"/>
  <c r="O21" i="19"/>
  <c r="Q20" i="19"/>
  <c r="S19" i="19"/>
  <c r="O19" i="19"/>
  <c r="S24" i="19"/>
  <c r="Q23" i="19"/>
  <c r="U21" i="19"/>
  <c r="S20" i="19"/>
  <c r="H6" i="19"/>
  <c r="G12" i="19"/>
  <c r="T18" i="19"/>
  <c r="V18" i="19"/>
  <c r="Q18" i="19"/>
  <c r="R25" i="19"/>
  <c r="T22" i="19"/>
  <c r="U25" i="19"/>
  <c r="T25" i="19"/>
  <c r="T19" i="19"/>
  <c r="G6" i="19"/>
  <c r="S25" i="19"/>
  <c r="AJ29" i="18" l="1"/>
  <c r="AJ28" i="18"/>
  <c r="AJ27" i="18"/>
  <c r="AG29" i="18"/>
  <c r="AK29" i="18"/>
  <c r="AK28" i="18"/>
  <c r="AK27" i="18"/>
  <c r="AH29" i="18"/>
  <c r="AH28" i="18"/>
  <c r="AH27" i="18"/>
  <c r="AI29" i="18"/>
  <c r="AI28" i="18"/>
  <c r="AI27" i="18"/>
  <c r="AA26" i="18"/>
  <c r="AF21" i="18"/>
  <c r="AJ25" i="18"/>
  <c r="AK26" i="18"/>
  <c r="AK24" i="18"/>
  <c r="AK23" i="18"/>
  <c r="AK22" i="18"/>
  <c r="AK21" i="18"/>
  <c r="AI25" i="18"/>
  <c r="AI23" i="18"/>
  <c r="AI18" i="18"/>
  <c r="AJ21" i="18"/>
  <c r="AH26" i="18"/>
  <c r="AH25" i="18"/>
  <c r="AH24" i="18"/>
  <c r="AH23" i="18"/>
  <c r="AH22" i="18"/>
  <c r="AH21" i="18"/>
  <c r="AH20" i="18"/>
  <c r="AH30" i="18" s="1"/>
  <c r="AI26" i="18"/>
  <c r="AI24" i="18"/>
  <c r="AI22" i="18"/>
  <c r="AI19" i="18"/>
  <c r="AJ26" i="18"/>
  <c r="AJ24" i="18"/>
  <c r="AJ22" i="18"/>
  <c r="AJ20" i="18"/>
  <c r="AJ30" i="18" s="1"/>
  <c r="AF25" i="18"/>
  <c r="AG28" i="18"/>
  <c r="AG27" i="18"/>
  <c r="AB18" i="18"/>
  <c r="V24" i="18"/>
  <c r="AB23" i="18"/>
  <c r="AA18" i="18"/>
  <c r="Y20" i="18"/>
  <c r="S19" i="18"/>
  <c r="AG24" i="18"/>
  <c r="AG26" i="18"/>
  <c r="AG22" i="18"/>
  <c r="AG18" i="18"/>
  <c r="V18" i="18"/>
  <c r="R18" i="18"/>
  <c r="Z25" i="18"/>
  <c r="Z19" i="18"/>
  <c r="G7" i="18"/>
  <c r="AG25" i="18"/>
  <c r="U27" i="19"/>
  <c r="Y26" i="19"/>
  <c r="Y30" i="19" s="1"/>
  <c r="Z23" i="19"/>
  <c r="Z25" i="19"/>
  <c r="Y22" i="19"/>
  <c r="Z20" i="19"/>
  <c r="Z30" i="19" s="1"/>
  <c r="Y23" i="19"/>
  <c r="P28" i="19"/>
  <c r="X29" i="19"/>
  <c r="AB29" i="19"/>
  <c r="AA28" i="19"/>
  <c r="AA30" i="19" s="1"/>
  <c r="AE28" i="19"/>
  <c r="AA29" i="19"/>
  <c r="AC29" i="19"/>
  <c r="X28" i="19"/>
  <c r="X30" i="19" s="1"/>
  <c r="AB28" i="19"/>
  <c r="AE29" i="19"/>
  <c r="AE30" i="19" s="1"/>
  <c r="AC28" i="19"/>
  <c r="Q28" i="19"/>
  <c r="Q30" i="19" s="1"/>
  <c r="S28" i="19"/>
  <c r="P18" i="19"/>
  <c r="AD27" i="19"/>
  <c r="AB25" i="19"/>
  <c r="W24" i="19"/>
  <c r="AD23" i="19"/>
  <c r="W20" i="19"/>
  <c r="AB26" i="19"/>
  <c r="AD19" i="19"/>
  <c r="AD22" i="19"/>
  <c r="W21" i="19"/>
  <c r="W27" i="19"/>
  <c r="AD26" i="19"/>
  <c r="AB18" i="19"/>
  <c r="AB19" i="19"/>
  <c r="AB20" i="19"/>
  <c r="AB21" i="19"/>
  <c r="W23" i="19"/>
  <c r="W19" i="19"/>
  <c r="W25" i="19"/>
  <c r="AD20" i="19"/>
  <c r="AB27" i="19"/>
  <c r="W26" i="19"/>
  <c r="AD25" i="19"/>
  <c r="AC18" i="19"/>
  <c r="AC30" i="19" s="1"/>
  <c r="W22" i="19"/>
  <c r="W18" i="19"/>
  <c r="AD24" i="19"/>
  <c r="AD18" i="19"/>
  <c r="AD21" i="19"/>
  <c r="AA24" i="20"/>
  <c r="U18" i="18"/>
  <c r="Z18" i="18"/>
  <c r="AF18" i="18"/>
  <c r="AF24" i="18"/>
  <c r="Y23" i="18"/>
  <c r="AD21" i="18"/>
  <c r="U20" i="19"/>
  <c r="U22" i="19"/>
  <c r="N20" i="19"/>
  <c r="U23" i="19"/>
  <c r="P20" i="19"/>
  <c r="U29" i="19"/>
  <c r="R20" i="18"/>
  <c r="X23" i="18"/>
  <c r="X21" i="18"/>
  <c r="Y26" i="18"/>
  <c r="S22" i="18"/>
  <c r="O28" i="19"/>
  <c r="T29" i="19"/>
  <c r="AD19" i="18"/>
  <c r="AF22" i="18"/>
  <c r="AB20" i="18"/>
  <c r="O25" i="18"/>
  <c r="R29" i="19"/>
  <c r="O29" i="19"/>
  <c r="AF20" i="18"/>
  <c r="AB19" i="18"/>
  <c r="Q26" i="18"/>
  <c r="AA23" i="18"/>
  <c r="S20" i="18"/>
  <c r="V26" i="18"/>
  <c r="AB24" i="18"/>
  <c r="AC20" i="18"/>
  <c r="Q23" i="18"/>
  <c r="AC21" i="18"/>
  <c r="Z26" i="18"/>
  <c r="U25" i="18"/>
  <c r="Y21" i="18"/>
  <c r="V23" i="18"/>
  <c r="Z20" i="18"/>
  <c r="AF23" i="18"/>
  <c r="AB22" i="18"/>
  <c r="T21" i="18"/>
  <c r="AF19" i="18"/>
  <c r="U26" i="18"/>
  <c r="AE23" i="18"/>
  <c r="W25" i="18"/>
  <c r="S24" i="18"/>
  <c r="W21" i="18"/>
  <c r="AA19" i="18"/>
  <c r="W26" i="18"/>
  <c r="AC22" i="18"/>
  <c r="AF26" i="18"/>
  <c r="P24" i="18"/>
  <c r="Q21" i="18"/>
  <c r="AD25" i="18"/>
  <c r="U20" i="18"/>
  <c r="AC25" i="18"/>
  <c r="Q20" i="18"/>
  <c r="Z24" i="18"/>
  <c r="Z23" i="18"/>
  <c r="Z22" i="18"/>
  <c r="V21" i="18"/>
  <c r="V20" i="18"/>
  <c r="V19" i="18"/>
  <c r="P23" i="18"/>
  <c r="P21" i="18"/>
  <c r="P20" i="18"/>
  <c r="AA25" i="18"/>
  <c r="W24" i="18"/>
  <c r="W23" i="18"/>
  <c r="AA21" i="18"/>
  <c r="O20" i="18"/>
  <c r="AE25" i="18"/>
  <c r="O24" i="18"/>
  <c r="O23" i="18"/>
  <c r="O22" i="18"/>
  <c r="AE20" i="18"/>
  <c r="W19" i="18"/>
  <c r="W22" i="18"/>
  <c r="AE21" i="18"/>
  <c r="O21" i="18"/>
  <c r="W20" i="18"/>
  <c r="AE19" i="18"/>
  <c r="O19" i="18"/>
  <c r="Y22" i="18"/>
  <c r="AB26" i="18"/>
  <c r="AB25" i="18"/>
  <c r="T24" i="18"/>
  <c r="H7" i="18"/>
  <c r="Y24" i="18"/>
  <c r="O26" i="18"/>
  <c r="Q24" i="18"/>
  <c r="T26" i="18"/>
  <c r="X24" i="18"/>
  <c r="AC19" i="18"/>
  <c r="S26" i="18"/>
  <c r="AC24" i="18"/>
  <c r="Q22" i="18"/>
  <c r="Y19" i="18"/>
  <c r="AD24" i="18"/>
  <c r="R23" i="18"/>
  <c r="V22" i="18"/>
  <c r="Z21" i="18"/>
  <c r="AD20" i="18"/>
  <c r="R19" i="18"/>
  <c r="T23" i="18"/>
  <c r="T22" i="18"/>
  <c r="AB21" i="18"/>
  <c r="T20" i="18"/>
  <c r="T19" i="18"/>
  <c r="AC26" i="18"/>
  <c r="S25" i="18"/>
  <c r="AA24" i="18"/>
  <c r="S23" i="18"/>
  <c r="AA22" i="18"/>
  <c r="S21" i="18"/>
  <c r="AA20" i="18"/>
  <c r="U18" i="19"/>
  <c r="S18" i="19"/>
  <c r="N18" i="19"/>
  <c r="I6" i="19"/>
  <c r="V29" i="19"/>
  <c r="R28" i="19"/>
  <c r="P29" i="19"/>
  <c r="P30" i="19" s="1"/>
  <c r="U28" i="19"/>
  <c r="N28" i="19"/>
  <c r="H12" i="19"/>
  <c r="O18" i="19"/>
  <c r="R18" i="19"/>
  <c r="T28" i="19"/>
  <c r="Q29" i="19"/>
  <c r="V28" i="19"/>
  <c r="H12" i="20"/>
  <c r="W24" i="20"/>
  <c r="P23" i="20"/>
  <c r="R23" i="20"/>
  <c r="AC24" i="20"/>
  <c r="AC25" i="20" s="1"/>
  <c r="AC23" i="20"/>
  <c r="Q24" i="20"/>
  <c r="S23" i="20"/>
  <c r="S25" i="20" s="1"/>
  <c r="AE24" i="20"/>
  <c r="V23" i="20"/>
  <c r="S24" i="20"/>
  <c r="AD23" i="20"/>
  <c r="T24" i="20"/>
  <c r="T23" i="20"/>
  <c r="AD24" i="20"/>
  <c r="AB23" i="20"/>
  <c r="AB25" i="20" s="1"/>
  <c r="R24" i="20"/>
  <c r="AE23" i="20"/>
  <c r="O23" i="20"/>
  <c r="U23" i="20"/>
  <c r="U25" i="20" s="1"/>
  <c r="Z23" i="20"/>
  <c r="X24" i="20"/>
  <c r="W23" i="20"/>
  <c r="W25" i="20" s="1"/>
  <c r="X23" i="20"/>
  <c r="X25" i="20" s="1"/>
  <c r="Z24" i="20"/>
  <c r="AA23" i="20"/>
  <c r="AA25" i="20" s="1"/>
  <c r="V24" i="20"/>
  <c r="U19" i="18"/>
  <c r="X22" i="18"/>
  <c r="V25" i="18"/>
  <c r="X19" i="18"/>
  <c r="Y25" i="18"/>
  <c r="U22" i="18"/>
  <c r="Q28" i="18"/>
  <c r="U28" i="18"/>
  <c r="Y28" i="18"/>
  <c r="AC28" i="18"/>
  <c r="Q29" i="18"/>
  <c r="U29" i="18"/>
  <c r="Y29" i="18"/>
  <c r="AC29" i="18"/>
  <c r="I13" i="18"/>
  <c r="S28" i="18"/>
  <c r="X28" i="18"/>
  <c r="AD28" i="18"/>
  <c r="P29" i="18"/>
  <c r="V29" i="18"/>
  <c r="AA29" i="18"/>
  <c r="AF29" i="18"/>
  <c r="T28" i="18"/>
  <c r="R29" i="18"/>
  <c r="AB29" i="18"/>
  <c r="AA28" i="18"/>
  <c r="O28" i="18"/>
  <c r="AE28" i="18"/>
  <c r="W29" i="18"/>
  <c r="V28" i="18"/>
  <c r="S29" i="18"/>
  <c r="R28" i="18"/>
  <c r="W28" i="18"/>
  <c r="AB28" i="18"/>
  <c r="O29" i="18"/>
  <c r="AL29" i="18" s="1"/>
  <c r="T29" i="18"/>
  <c r="Z29" i="18"/>
  <c r="AE29" i="18"/>
  <c r="Z28" i="18"/>
  <c r="P28" i="18"/>
  <c r="AF28" i="18"/>
  <c r="X29" i="18"/>
  <c r="AD29" i="18"/>
  <c r="Y27" i="18"/>
  <c r="G13" i="18"/>
  <c r="V27" i="18"/>
  <c r="H13" i="18"/>
  <c r="Q27" i="18"/>
  <c r="U27" i="18"/>
  <c r="AC27" i="18"/>
  <c r="P27" i="18"/>
  <c r="AA27" i="18"/>
  <c r="AF27" i="18"/>
  <c r="W27" i="18"/>
  <c r="S27" i="18"/>
  <c r="R27" i="18"/>
  <c r="AB27" i="18"/>
  <c r="AD27" i="18"/>
  <c r="O27" i="18"/>
  <c r="T27" i="18"/>
  <c r="Z27" i="18"/>
  <c r="AE27" i="18"/>
  <c r="X27" i="18"/>
  <c r="Q25" i="20"/>
  <c r="AF25" i="20"/>
  <c r="P25" i="20"/>
  <c r="Y25" i="20"/>
  <c r="O25" i="20"/>
  <c r="AL18" i="18" l="1"/>
  <c r="AL27" i="18"/>
  <c r="AK30" i="18"/>
  <c r="AL25" i="18"/>
  <c r="AL21" i="18"/>
  <c r="AL19" i="18"/>
  <c r="AL22" i="18"/>
  <c r="AL20" i="18"/>
  <c r="AI30" i="18"/>
  <c r="AL28" i="18"/>
  <c r="AL24" i="18"/>
  <c r="AL26" i="18"/>
  <c r="AL23" i="18"/>
  <c r="AG30" i="18"/>
  <c r="W30" i="19"/>
  <c r="U30" i="19"/>
  <c r="AB30" i="19"/>
  <c r="AL27" i="19"/>
  <c r="AM27" i="19" s="1"/>
  <c r="AD30" i="19"/>
  <c r="AE25" i="20"/>
  <c r="R25" i="20"/>
  <c r="T30" i="19"/>
  <c r="O30" i="19"/>
  <c r="V30" i="19"/>
  <c r="S30" i="19"/>
  <c r="Z25" i="20"/>
  <c r="T25" i="20"/>
  <c r="V25" i="20"/>
  <c r="AD25" i="20"/>
  <c r="R30" i="19"/>
  <c r="AF30" i="18"/>
  <c r="U30" i="18"/>
  <c r="O30" i="18"/>
  <c r="AA30" i="18"/>
  <c r="P30" i="18"/>
  <c r="N30" i="19"/>
  <c r="AM22" i="20"/>
  <c r="Z30" i="18"/>
  <c r="AC30" i="18"/>
  <c r="AD30" i="18"/>
  <c r="V30" i="18"/>
  <c r="S30" i="18"/>
  <c r="AB30" i="18"/>
  <c r="T30" i="18"/>
  <c r="Y30" i="18"/>
  <c r="W30" i="18"/>
  <c r="X30" i="18"/>
  <c r="R30" i="18"/>
  <c r="AE30" i="18"/>
  <c r="Q30" i="18"/>
  <c r="AM26" i="18" l="1"/>
  <c r="AN26" i="18" s="1"/>
  <c r="AM29" i="18"/>
  <c r="AL25" i="20"/>
  <c r="AL29" i="19"/>
  <c r="AM29" i="19" s="1"/>
  <c r="AM24" i="20"/>
  <c r="AN24" i="20" s="1"/>
  <c r="AL30" i="18"/>
  <c r="AN29" i="18" l="1"/>
  <c r="AN30" i="18" s="1"/>
  <c r="C5" i="37" s="1"/>
  <c r="AN25" i="20"/>
  <c r="AM30" i="19"/>
  <c r="D5" i="37" l="1"/>
  <c r="AO30" i="18"/>
  <c r="AN30" i="19"/>
  <c r="D13" i="37" l="1"/>
  <c r="D18" i="37"/>
  <c r="D14" i="37"/>
</calcChain>
</file>

<file path=xl/sharedStrings.xml><?xml version="1.0" encoding="utf-8"?>
<sst xmlns="http://schemas.openxmlformats.org/spreadsheetml/2006/main" count="3848" uniqueCount="208">
  <si>
    <t>INSTRUMEN MONITORING DAN EVALUASI PENERAPAN TEKNOLOGI INFORMASI</t>
  </si>
  <si>
    <t>NO</t>
  </si>
  <si>
    <t>Uraian</t>
  </si>
  <si>
    <t>S</t>
  </si>
  <si>
    <t>SS</t>
  </si>
  <si>
    <t>TS</t>
  </si>
  <si>
    <t>STS</t>
  </si>
  <si>
    <t>Tanggal Pelaksanaan</t>
  </si>
  <si>
    <t>Petugas Monev</t>
  </si>
  <si>
    <t>SARAN/MASUKAN:</t>
  </si>
  <si>
    <t>APLIKASI e-SKP</t>
  </si>
  <si>
    <t>A</t>
  </si>
  <si>
    <t>I. ASPEK YANG DIPANTAU</t>
  </si>
  <si>
    <t>B</t>
  </si>
  <si>
    <t>Aplikasi sudah dijadikan dasar pengambilan keputusan manajemen</t>
  </si>
  <si>
    <t>Aplikasi sudah dijadikan dasar manajemen melakukan tindakan sesuai prosedur pembinaan kepegawaian</t>
  </si>
  <si>
    <t>Kami merasa puas terhadap layanan yang diberikan oleh unit kerja</t>
  </si>
  <si>
    <t>Unit kerja menyediakan sarana untuk menyampaikan keluhan/pengaduan terhadap layanan yang diberikan</t>
  </si>
  <si>
    <t>Sarana pengaduan terhadap layanan yang diberikan mudah diakses</t>
  </si>
  <si>
    <t>Unit kerja menindaklanjuti setiap keluhan/ pengaduan yang disampaikan</t>
  </si>
  <si>
    <t>Informasi jenis layanan mudah diakses</t>
  </si>
  <si>
    <t>Permintaan informasi layanan cepat ditanggapi</t>
  </si>
  <si>
    <t>Kualitas layanan yang diberikan sesuai dengan informasi yang diterima oleh pelanggan</t>
  </si>
  <si>
    <t>Layanan yang diberikan sesuai standar waktu layanan yang ditetapkan</t>
  </si>
  <si>
    <t>Layanan yang diberikan sesuai standar biaya yang ditetapkan (kalau ada biaya)</t>
  </si>
  <si>
    <t>Laporan presensi kehadiran pegawai dapat diperoleh dengan cepat dan tepat</t>
  </si>
  <si>
    <t>Penerbitan dokumen kepegawaian (surat tugas) dihasilkan dengan cepat dan tepat</t>
  </si>
  <si>
    <t>Dokumen kepegawaian (surat tugas, cuti, surat sakit) terekam dalam aplikasi sehingga mempermudah pencarian data</t>
  </si>
  <si>
    <t>Aplikasi menyajikan data kepegawaian setiap pegawai dengan lengkap</t>
  </si>
  <si>
    <t>Pemutakhiran data terbaru sudah dilakukan secara periodik</t>
  </si>
  <si>
    <t>Aplikasi menyajikan data kepegawaian setiap pegawai sesuai dengan ketentuan waktu yang ditetapkan</t>
  </si>
  <si>
    <t xml:space="preserve">Aplikasi dapat menyajikan data valid terkait pemotongan tunjangan kinerja </t>
  </si>
  <si>
    <t>Fitur dalam aplikasi sudah memenuhi semua kebutuhan pelaporan data kepegawaian</t>
  </si>
  <si>
    <t>Aplikasi mudah dipahami dan digunakan</t>
  </si>
  <si>
    <t>Keterangan 
(isi jika menjawab TS atau STS)</t>
  </si>
  <si>
    <t xml:space="preserve">Semua kegiatan tugas jabatan pegawai dapat direncanakan dengan baik selama satu tahun berjalan </t>
  </si>
  <si>
    <t>Kegiatan tugas jabatan pegawai dilaporkan secara harian pada Log Harian</t>
  </si>
  <si>
    <t>Pegawai mengusulkan penilaian kegiatan tugas jabatan yang telah dilakukannya kepada atasan langsung sesuai dengan waktu yang ditentukan</t>
  </si>
  <si>
    <t>Hasil penilaian yang sudah disetujui atasan langsung sudah difotokopi dan diarsip oleh masing-masing pegawai</t>
  </si>
  <si>
    <t>Pegawai mengetahui bahwa usulan adendum (pengubahan rencana kerja pegawai, baik menambah ataupun mengurangi) hanya dapat dilakukan pada bulan yang sedang berjalan</t>
  </si>
  <si>
    <t>Koneksi internet tidak mempengaruhi kemudahan akses aplikasi e-SKP</t>
  </si>
  <si>
    <t>Layanan pada fitur BANTUAN sudah memberikan panduan seperti yang diharapkan oleh pegawai</t>
  </si>
  <si>
    <t>Pegawai mengetahui bahwa pengusulan nilai Penilaian Prestasi Kerja Pegawai Negeri Sipil diajukan selambat-lambatnya pada minggu pertama bulan Januari tahun berikutnya</t>
  </si>
  <si>
    <t>Aplikasi memiliki berbagai fitur yang membantu pegawai memahami dan menggunakan aplikasi dengan mudah</t>
  </si>
  <si>
    <t>Permintaan data kepegawaian dapat disajikan dengan cepat dan tepat</t>
  </si>
  <si>
    <t>II. PELAKSANAAN</t>
  </si>
  <si>
    <t>Atasan Langsung dapat memantau proses dan hasil kerja pegawai</t>
  </si>
  <si>
    <t>Persepktif Pengguna Layanan</t>
  </si>
  <si>
    <t>Perspektif Manfaat</t>
  </si>
  <si>
    <t>Atasan Langsung dapat menyetujui/menolak dan menilai hasil kerja pegawai</t>
  </si>
  <si>
    <t>Atasan Langsung dapat melakukan pembinaan pegawai (pembagian kerja, produktifitas individu pegawai, integritas jabatan pegawai, dll)</t>
  </si>
  <si>
    <t>Rumus Interval</t>
  </si>
  <si>
    <t>I = 100 / Jumlah Skor (Likert)</t>
  </si>
  <si>
    <t>Maka (I)=</t>
  </si>
  <si>
    <t>100/4</t>
  </si>
  <si>
    <t>Hasil (I) =</t>
  </si>
  <si>
    <t>(Ini adalah intervalnya jarak dari terendah 0 % hingga tertinggi 100%)</t>
  </si>
  <si>
    <t>Berikut kriteria interpretasi skornya berdasarkan interval:</t>
  </si>
  <si>
    <t>Indeks 0% – 24,99% : Sangat Tidak Setuju</t>
  </si>
  <si>
    <t>Indeks 25% – 49,99% : Tidak Setuju</t>
  </si>
  <si>
    <t>Indeks 50% – 74,99% : Setuju</t>
  </si>
  <si>
    <t>Indeks 75% – 100% : Sangat Setuju</t>
  </si>
  <si>
    <t>A1</t>
  </si>
  <si>
    <t>A2</t>
  </si>
  <si>
    <t>A3</t>
  </si>
  <si>
    <t>A4</t>
  </si>
  <si>
    <t>A5</t>
  </si>
  <si>
    <t>A6</t>
  </si>
  <si>
    <t>A7</t>
  </si>
  <si>
    <t>A8</t>
  </si>
  <si>
    <t>B1</t>
  </si>
  <si>
    <t>B2</t>
  </si>
  <si>
    <t>seluruh pegawai</t>
  </si>
  <si>
    <t>stakeholder terkait</t>
  </si>
  <si>
    <t>N</t>
  </si>
  <si>
    <t>e^</t>
  </si>
  <si>
    <t>sample</t>
  </si>
  <si>
    <t>e-SKP</t>
  </si>
  <si>
    <t>responden</t>
  </si>
  <si>
    <t>soal</t>
  </si>
  <si>
    <t>Komponen A</t>
  </si>
  <si>
    <t>%</t>
  </si>
  <si>
    <t>Komponen B</t>
  </si>
  <si>
    <t>B3</t>
  </si>
  <si>
    <t>total</t>
  </si>
  <si>
    <t>Indeks 0 – 24,99 : Tidak memberi manfaat yang nyata</t>
  </si>
  <si>
    <t>Indeks 25 – 49,99 : Belum memberi manfaat</t>
  </si>
  <si>
    <t>Indeks 50 – 74,99 : Sudah memberi manfaat</t>
  </si>
  <si>
    <t>Indeks 75 – 100 : Sangat bermanfaat</t>
  </si>
  <si>
    <t>A9</t>
  </si>
  <si>
    <t>A10</t>
  </si>
  <si>
    <t>LAYANAN PUBLIK (SOP)</t>
  </si>
  <si>
    <t>SOP telah mengacu pada proses bisnis lembaga</t>
  </si>
  <si>
    <t>SOP telah dipahami oleh seluruh karyawan</t>
  </si>
  <si>
    <t>Seluruh unit kerja telah melaksanakan SOP yang telah dibuat</t>
  </si>
  <si>
    <t>SOP membantu terlaksananya tugas dan fungsi unit kerja tepat waktu</t>
  </si>
  <si>
    <t>SOP membantu terselesaikannya tugas dan fungsi unit kerja tepat waktu</t>
  </si>
  <si>
    <t>Unit kerja merasa perlu adanya tambahan SOP baru tentang layanan yang mudah diakses melalui media internet</t>
  </si>
  <si>
    <t>Persepktif Karyawan</t>
  </si>
  <si>
    <t>Perspektif Penggunaan Layanan</t>
  </si>
  <si>
    <t>SOP</t>
  </si>
  <si>
    <t>B4</t>
  </si>
  <si>
    <t>B5</t>
  </si>
  <si>
    <t>B6</t>
  </si>
  <si>
    <t>B7</t>
  </si>
  <si>
    <t>APLIKASI SIMPAN (KEPEGAWAIAN)</t>
  </si>
  <si>
    <t>Website mempermudah mendapatkan informasi umum tentang PPPPTK Bispar</t>
  </si>
  <si>
    <t>Informasi diklat mudah didapatkan</t>
  </si>
  <si>
    <t>Fitur mudah dipahami dan digunakan</t>
  </si>
  <si>
    <t>Tampilan menarik dan informatif</t>
  </si>
  <si>
    <t>Persepktif Penggunaan Layanan</t>
  </si>
  <si>
    <t>APLIKASI SINDE (E-OFFICE)</t>
  </si>
  <si>
    <t>Karyawan memahami aplikasi slide dan dapat mengoperasikannya</t>
  </si>
  <si>
    <t>Karyawan rutin menjawab disposisi dan informasi yang masuk pada aplikasi</t>
  </si>
  <si>
    <t>Karyawan dapat membuat laporan pada aplikasi</t>
  </si>
  <si>
    <t>Aplikasi sinde memudahkan karyawan dalam menerima instruksi</t>
  </si>
  <si>
    <t>Aplikasi sinde memudahkan karyawan dalam mengadministrasikan surat masuk</t>
  </si>
  <si>
    <t>Tampilan aplikasi memudahkan karyawan dalam merespon surat</t>
  </si>
  <si>
    <t>Koneksi internet tidak mempengaruhi kemudahan akses aplikasi sinde</t>
  </si>
  <si>
    <t>Fitur aplikasi memudahkan karyawan dalam merespon surat</t>
  </si>
  <si>
    <t>Atasan langsung dapat memantau proses dan respon pegawai</t>
  </si>
  <si>
    <t>Atasan langsung dapat mendisposisikan pekerjaan meski sedang dinas luar</t>
  </si>
  <si>
    <t>SINDE</t>
  </si>
  <si>
    <t>WEBSITE</t>
  </si>
  <si>
    <t>SIMPAN</t>
  </si>
  <si>
    <t>MAO TUKIN</t>
  </si>
  <si>
    <t>APLIKASI MAO TUKIN</t>
  </si>
  <si>
    <t>Tersedia Operator/Admin yang memiliki kemampuan dalam mengelola kehadiran dan perhitungan tunjangan kinerja</t>
  </si>
  <si>
    <t>Internet yang tersedia sudah memadai</t>
  </si>
  <si>
    <t>Sarana dan prasarana untuk mendukung Teknologi Informasi dalam proses pengelolaan tunjangan kinerja mudah didapat</t>
  </si>
  <si>
    <t>Aplikasi memudahkan dalam memonitorng hasil pencairan tukin setiap bulan</t>
  </si>
  <si>
    <t>Fitur dalam aplikasi sudah memenuhi semua kebutuhan dalam proses pengelolaan Tunjangan Kinerja</t>
  </si>
  <si>
    <t>Aplikasi memudahkan dalam mengelola perhitungan kehadiran dan perhitungan tunjangan kinerja</t>
  </si>
  <si>
    <t>Aplikasi memudahkan dalam merekapitulasi surat tugas dan surat keterangan ijin</t>
  </si>
  <si>
    <t>Operator mampu menggunakan aplikasi untuk penatakelolaan Barang Milik Negara</t>
  </si>
  <si>
    <t>Tersedia Operator/Admin yang memiliki kemampuan dalam penanganan aplikasi dalam penetapan, penghapusan, dan pemusnahan Barang Milik Negara</t>
  </si>
  <si>
    <t>Tersedia Operator/Admin yang memiliki kemampuan dalam penanganan aplikasi pengadaan</t>
  </si>
  <si>
    <t>Anggota mampu menggunakan aplikasi dalam pemanfaatan Brang Milik Negara</t>
  </si>
  <si>
    <t>Sarana dan prasarana untuk mendukung Teknologi Informasi dalam proses pengelolaan Barang Milik Negara mudah didapat</t>
  </si>
  <si>
    <t>Fitur dalam aplikasi sudah memenuhi semua kebutuhan dalam proses pengelolaan Barang Milik Negara</t>
  </si>
  <si>
    <t>Fitur dalam aplikasi sudah memenuhi semua kebutuhan dalam proses lelang</t>
  </si>
  <si>
    <t>Aplikasi sudah dijadikan dasar pengambilan</t>
  </si>
  <si>
    <t>Aplikasi sudah dijadikan dasar manajemen melakukan tindakan sesuai prosedur pengelolaan Barang Milik Negara</t>
  </si>
  <si>
    <t>KPA mampu menggunakan aplikasi untuk pengumuman lelang</t>
  </si>
  <si>
    <t>PPK mempu menyusun paket-paket pengadaan</t>
  </si>
  <si>
    <t>Setiap anggota POKJA ULP mampu menggunakan aplikasi tersebut</t>
  </si>
  <si>
    <t>Sarana dan prasarana untuk mendukung Teknologi Informasi dalam proses pengadaan mudah didapat</t>
  </si>
  <si>
    <t>Aplikasi sudah dijadikan dasar pengambilan keputusan manajemen dalam proses lelang</t>
  </si>
  <si>
    <t>Aplikasi sudah dijadikan dasar manajemen melakukan tindakan sesuai prosedur lelang</t>
  </si>
  <si>
    <t xml:space="preserve">Karyawan dapat memantau jumlah dan proses pencairan tunjangan kinerja yang diterima setiap bulan </t>
  </si>
  <si>
    <t>Aplikasi menyajikan jumlah tunjangan kinerja yang diterima karyawan setiap bulan</t>
  </si>
  <si>
    <t>SIMAK</t>
  </si>
  <si>
    <t>PERSEDIAAN</t>
  </si>
  <si>
    <t>SIRENBAJA</t>
  </si>
  <si>
    <t>SIMPEL</t>
  </si>
  <si>
    <t>LPSE</t>
  </si>
  <si>
    <t>APLIKASI SIMPEL, LPSE/SPSE</t>
  </si>
  <si>
    <t>APLIKASI SIRENBAJA, SIMAK, SIMANTAP, PERSEDIAAN</t>
  </si>
  <si>
    <t>REKAP HASIL MONITORING DAN EVALUASI</t>
  </si>
  <si>
    <t>No.</t>
  </si>
  <si>
    <t>NAMA APLIKASI</t>
  </si>
  <si>
    <t>RERATA HASIL MONEV</t>
  </si>
  <si>
    <t>KETERANGAN</t>
  </si>
  <si>
    <t>RERATA</t>
  </si>
  <si>
    <t>Total</t>
  </si>
  <si>
    <t>PERHITUNGAN SINDE</t>
  </si>
  <si>
    <t>PERHITUNGAN SOP</t>
  </si>
  <si>
    <t>PERHITUNGAN SIMPAN</t>
  </si>
  <si>
    <t>REKAP PERSEBARAN INSTRUMEN MONEV</t>
  </si>
  <si>
    <t>JUMLAH INSTRUMEN YANG DISEBAR</t>
  </si>
  <si>
    <t>LPSE/SPSE</t>
  </si>
  <si>
    <t>e-skp</t>
  </si>
  <si>
    <t>Website</t>
  </si>
  <si>
    <t>Sinde</t>
  </si>
  <si>
    <t>Mao Tukin</t>
  </si>
  <si>
    <t>manpeg</t>
  </si>
  <si>
    <t>sirenbaja, simpel,lpse</t>
  </si>
  <si>
    <t>simak,simantap</t>
  </si>
  <si>
    <t>APLIKASI MANPEG (MANAJEMEN PEGAWAI)</t>
  </si>
  <si>
    <t>BMN</t>
  </si>
  <si>
    <t>MANPEG</t>
  </si>
  <si>
    <t>LAYANAN PUBLIK (WEBSITE: www.p4tkbispar.kemdikbud.go.id) DAN SIMPEDIK/SIM DIKLAT</t>
  </si>
  <si>
    <t>23 INSTRUMEN</t>
  </si>
  <si>
    <t>s</t>
  </si>
  <si>
    <t>7 org kepeg</t>
  </si>
  <si>
    <t>7 org BMN</t>
  </si>
  <si>
    <t>6 org kasie dan kadep</t>
  </si>
  <si>
    <t>7 INSTRUMEN</t>
  </si>
  <si>
    <t>PERHITUNGAN LAYANAN PUBLIK</t>
  </si>
  <si>
    <t>PERHITUNGAN MAO TUKIN</t>
  </si>
  <si>
    <t>PERHITUNGAN LPSE</t>
  </si>
  <si>
    <t>PERHITUNGAN SIMPEL</t>
  </si>
  <si>
    <t>17 INSTRUMEN</t>
  </si>
  <si>
    <t>responden E-SKP</t>
  </si>
  <si>
    <t>Opsi Pertanyaan</t>
  </si>
  <si>
    <t>Opsi Jawaban</t>
  </si>
  <si>
    <t>Persentase</t>
  </si>
  <si>
    <t>Simpan</t>
  </si>
  <si>
    <t>MAO Tukin</t>
  </si>
  <si>
    <t>Manpeg</t>
  </si>
  <si>
    <t>SIM DIKLAT</t>
  </si>
  <si>
    <t>PERSENTASE HASI JAWABAN RESPONDEN</t>
  </si>
  <si>
    <t>Simpel</t>
  </si>
  <si>
    <t>Sirenbaja</t>
  </si>
  <si>
    <t>Simak</t>
  </si>
  <si>
    <t>Persediaan</t>
  </si>
  <si>
    <t>SIM Diklat</t>
  </si>
  <si>
    <t>SIMDIK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</si>
</sst>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* #,##0.00_-;\-* #,##0.00_-;_-* &quot;-&quot;_-;_-@_-"/>
  </numFmts>
  <fonts count="22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sz val="28"/>
      <color rgb="FF10253F"/>
      <name val="Calibri"/>
      <family val="2"/>
      <scheme val="minor"/>
    </font>
    <font>
      <b/>
      <sz val="33"/>
      <color rgb="FF10253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/>
    <xf numFmtId="0" fontId="10" fillId="0" borderId="0" xfId="0" applyFont="1" applyAlignment="1">
      <alignment horizontal="justify" vertical="center" readingOrder="1"/>
    </xf>
    <xf numFmtId="0" fontId="11" fillId="0" borderId="0" xfId="0" applyFont="1" applyAlignment="1">
      <alignment horizontal="justify" vertical="center" readingOrder="1"/>
    </xf>
    <xf numFmtId="164" fontId="0" fillId="0" borderId="0" xfId="1" applyNumberFormat="1" applyFont="1"/>
    <xf numFmtId="2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5" fontId="5" fillId="0" borderId="0" xfId="1" applyNumberFormat="1" applyFont="1" applyFill="1"/>
    <xf numFmtId="165" fontId="5" fillId="0" borderId="0" xfId="1" applyNumberFormat="1" applyFont="1"/>
    <xf numFmtId="0" fontId="5" fillId="0" borderId="0" xfId="0" applyFont="1" applyFill="1"/>
    <xf numFmtId="0" fontId="0" fillId="3" borderId="0" xfId="0" applyFill="1" applyAlignment="1">
      <alignment horizontal="center" vertical="center"/>
    </xf>
    <xf numFmtId="165" fontId="0" fillId="0" borderId="0" xfId="1" applyNumberFormat="1" applyFont="1"/>
    <xf numFmtId="1" fontId="0" fillId="3" borderId="0" xfId="0" applyNumberFormat="1" applyFill="1"/>
    <xf numFmtId="2" fontId="0" fillId="3" borderId="0" xfId="0" applyNumberFormat="1" applyFill="1"/>
    <xf numFmtId="0" fontId="5" fillId="3" borderId="0" xfId="0" applyFont="1" applyFill="1"/>
    <xf numFmtId="1" fontId="0" fillId="4" borderId="0" xfId="0" applyNumberFormat="1" applyFill="1"/>
    <xf numFmtId="0" fontId="0" fillId="4" borderId="0" xfId="0" applyFill="1" applyAlignment="1">
      <alignment horizontal="center" vertical="center"/>
    </xf>
    <xf numFmtId="0" fontId="0" fillId="4" borderId="0" xfId="0" applyFill="1"/>
    <xf numFmtId="2" fontId="0" fillId="4" borderId="0" xfId="0" applyNumberFormat="1" applyFill="1"/>
    <xf numFmtId="0" fontId="5" fillId="4" borderId="0" xfId="0" applyFont="1" applyFill="1"/>
    <xf numFmtId="0" fontId="5" fillId="3" borderId="0" xfId="0" applyFont="1" applyFill="1" applyAlignment="1">
      <alignment horizontal="center"/>
    </xf>
    <xf numFmtId="165" fontId="5" fillId="3" borderId="0" xfId="1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5" fontId="5" fillId="4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5" fontId="0" fillId="0" borderId="0" xfId="1" applyNumberFormat="1" applyFont="1" applyFill="1"/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165" fontId="0" fillId="3" borderId="0" xfId="1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0" fontId="0" fillId="0" borderId="0" xfId="0" applyFill="1"/>
    <xf numFmtId="165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1" quotePrefix="1" applyNumberFormat="1" applyFont="1" applyFill="1" applyAlignment="1">
      <alignment horizontal="center"/>
    </xf>
    <xf numFmtId="0" fontId="0" fillId="0" borderId="0" xfId="1" applyNumberFormat="1" applyFont="1"/>
    <xf numFmtId="0" fontId="0" fillId="0" borderId="0" xfId="1" applyNumberFormat="1" applyFont="1" applyAlignment="1">
      <alignment horizontal="center"/>
    </xf>
    <xf numFmtId="0" fontId="0" fillId="0" borderId="0" xfId="1" applyNumberFormat="1" applyFont="1" applyFill="1"/>
    <xf numFmtId="165" fontId="0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165" fontId="0" fillId="5" borderId="0" xfId="1" applyNumberFormat="1" applyFont="1" applyFill="1" applyAlignment="1">
      <alignment horizontal="center"/>
    </xf>
    <xf numFmtId="0" fontId="12" fillId="0" borderId="0" xfId="0" applyFont="1"/>
    <xf numFmtId="0" fontId="1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4" fillId="3" borderId="2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13" fillId="0" borderId="0" xfId="0" applyFont="1" applyAlignment="1"/>
    <xf numFmtId="0" fontId="0" fillId="0" borderId="1" xfId="0" applyFont="1" applyBorder="1" applyAlignment="1">
      <alignment horizontal="center"/>
    </xf>
    <xf numFmtId="0" fontId="0" fillId="5" borderId="0" xfId="0" applyFill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/>
    <xf numFmtId="0" fontId="0" fillId="0" borderId="1" xfId="0" applyFont="1" applyFill="1" applyBorder="1"/>
    <xf numFmtId="0" fontId="0" fillId="0" borderId="6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justify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8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8" fillId="0" borderId="13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4" xfId="0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8</xdr:col>
      <xdr:colOff>3016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4632166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teknikelektronika.com/cara-menentukan-jumlah-sampel-dengan-rumus-slovin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35"/>
  <sheetViews>
    <sheetView topLeftCell="A7" zoomScaleNormal="100" workbookViewId="0">
      <selection activeCell="C16" sqref="C16:G16"/>
    </sheetView>
  </sheetViews>
  <sheetFormatPr defaultColWidth="8.85546875" defaultRowHeight="15" x14ac:dyDescent="0.25"/>
  <cols>
    <col min="1" max="1" width="3.42578125" style="6" customWidth="1"/>
    <col min="2" max="2" width="3" customWidth="1"/>
    <col min="3" max="3" width="7.42578125" customWidth="1"/>
    <col min="7" max="7" width="9.28515625" customWidth="1"/>
    <col min="8" max="11" width="4.140625" style="2" customWidth="1"/>
    <col min="12" max="12" width="30.85546875" customWidth="1"/>
  </cols>
  <sheetData>
    <row r="8" spans="1:15" ht="12.75" customHeight="1" x14ac:dyDescent="0.25"/>
    <row r="9" spans="1:15" s="1" customFormat="1" ht="18.75" x14ac:dyDescent="0.3">
      <c r="A9" s="122" t="s">
        <v>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5" s="1" customFormat="1" ht="18.75" x14ac:dyDescent="0.3">
      <c r="A10" s="122" t="s">
        <v>10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4"/>
      <c r="N10" s="4"/>
      <c r="O10" s="4"/>
    </row>
    <row r="11" spans="1:15" ht="3" customHeight="1" x14ac:dyDescent="0.25"/>
    <row r="12" spans="1:15" s="3" customFormat="1" ht="33.75" customHeight="1" x14ac:dyDescent="0.25">
      <c r="A12" s="48" t="s">
        <v>1</v>
      </c>
      <c r="B12" s="123" t="s">
        <v>2</v>
      </c>
      <c r="C12" s="123"/>
      <c r="D12" s="123"/>
      <c r="E12" s="123"/>
      <c r="F12" s="123"/>
      <c r="G12" s="123"/>
      <c r="H12" s="48" t="s">
        <v>4</v>
      </c>
      <c r="I12" s="48" t="s">
        <v>3</v>
      </c>
      <c r="J12" s="48" t="s">
        <v>5</v>
      </c>
      <c r="K12" s="48" t="s">
        <v>6</v>
      </c>
      <c r="L12" s="21" t="s">
        <v>34</v>
      </c>
    </row>
    <row r="13" spans="1:15" s="6" customFormat="1" ht="21" customHeight="1" x14ac:dyDescent="0.25">
      <c r="A13" s="124" t="s">
        <v>12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6"/>
    </row>
    <row r="14" spans="1:15" s="23" customFormat="1" ht="19.5" customHeight="1" x14ac:dyDescent="0.25">
      <c r="A14" s="22" t="s">
        <v>11</v>
      </c>
      <c r="B14" s="127" t="s">
        <v>47</v>
      </c>
      <c r="C14" s="128"/>
      <c r="D14" s="128"/>
      <c r="E14" s="128"/>
      <c r="F14" s="128"/>
      <c r="G14" s="128"/>
      <c r="H14" s="24"/>
      <c r="I14" s="24"/>
      <c r="J14" s="24"/>
      <c r="K14" s="24"/>
      <c r="L14" s="25"/>
    </row>
    <row r="15" spans="1:15" s="29" customFormat="1" ht="39.75" customHeight="1" x14ac:dyDescent="0.25">
      <c r="A15" s="26"/>
      <c r="B15" s="106">
        <v>1</v>
      </c>
      <c r="C15" s="120" t="s">
        <v>35</v>
      </c>
      <c r="D15" s="120"/>
      <c r="E15" s="120"/>
      <c r="F15" s="120"/>
      <c r="G15" s="121"/>
      <c r="H15" s="26"/>
      <c r="I15" s="26"/>
      <c r="J15" s="26"/>
      <c r="K15" s="26"/>
      <c r="L15" s="28"/>
    </row>
    <row r="16" spans="1:15" s="29" customFormat="1" ht="31.5" customHeight="1" x14ac:dyDescent="0.25">
      <c r="A16" s="26"/>
      <c r="B16" s="106">
        <v>2</v>
      </c>
      <c r="C16" s="120" t="s">
        <v>36</v>
      </c>
      <c r="D16" s="120"/>
      <c r="E16" s="120"/>
      <c r="F16" s="120"/>
      <c r="G16" s="121"/>
      <c r="H16" s="26"/>
      <c r="I16" s="26"/>
      <c r="J16" s="26"/>
      <c r="K16" s="26"/>
      <c r="L16" s="28"/>
    </row>
    <row r="17" spans="1:12" s="29" customFormat="1" ht="44.25" customHeight="1" x14ac:dyDescent="0.25">
      <c r="A17" s="26"/>
      <c r="B17" s="106">
        <v>3</v>
      </c>
      <c r="C17" s="120" t="s">
        <v>37</v>
      </c>
      <c r="D17" s="120"/>
      <c r="E17" s="120"/>
      <c r="F17" s="120"/>
      <c r="G17" s="121"/>
      <c r="H17" s="26"/>
      <c r="I17" s="26"/>
      <c r="J17" s="26"/>
      <c r="K17" s="26"/>
      <c r="L17" s="28"/>
    </row>
    <row r="18" spans="1:12" s="29" customFormat="1" ht="39.75" customHeight="1" x14ac:dyDescent="0.25">
      <c r="A18" s="26"/>
      <c r="B18" s="26">
        <v>4</v>
      </c>
      <c r="C18" s="120" t="s">
        <v>38</v>
      </c>
      <c r="D18" s="120"/>
      <c r="E18" s="120"/>
      <c r="F18" s="120"/>
      <c r="G18" s="121"/>
      <c r="H18" s="26"/>
      <c r="I18" s="26"/>
      <c r="J18" s="26"/>
      <c r="K18" s="26"/>
      <c r="L18" s="28"/>
    </row>
    <row r="19" spans="1:12" s="29" customFormat="1" ht="51" customHeight="1" x14ac:dyDescent="0.25">
      <c r="A19" s="26"/>
      <c r="B19" s="26">
        <v>5</v>
      </c>
      <c r="C19" s="120" t="s">
        <v>39</v>
      </c>
      <c r="D19" s="120"/>
      <c r="E19" s="120"/>
      <c r="F19" s="120"/>
      <c r="G19" s="121"/>
      <c r="H19" s="26"/>
      <c r="I19" s="26"/>
      <c r="J19" s="26"/>
      <c r="K19" s="26"/>
      <c r="L19" s="28"/>
    </row>
    <row r="20" spans="1:12" s="29" customFormat="1" ht="51.75" customHeight="1" x14ac:dyDescent="0.25">
      <c r="A20" s="26"/>
      <c r="B20" s="26">
        <v>6</v>
      </c>
      <c r="C20" s="120" t="s">
        <v>42</v>
      </c>
      <c r="D20" s="120"/>
      <c r="E20" s="120"/>
      <c r="F20" s="120"/>
      <c r="G20" s="121"/>
      <c r="H20" s="26"/>
      <c r="I20" s="26"/>
      <c r="J20" s="26"/>
      <c r="K20" s="26"/>
      <c r="L20" s="28"/>
    </row>
    <row r="21" spans="1:12" s="29" customFormat="1" ht="37.5" customHeight="1" x14ac:dyDescent="0.25">
      <c r="A21" s="26"/>
      <c r="B21" s="26">
        <v>7</v>
      </c>
      <c r="C21" s="120" t="s">
        <v>43</v>
      </c>
      <c r="D21" s="120"/>
      <c r="E21" s="120"/>
      <c r="F21" s="120"/>
      <c r="G21" s="121"/>
      <c r="H21" s="26"/>
      <c r="I21" s="26"/>
      <c r="J21" s="26"/>
      <c r="K21" s="26"/>
      <c r="L21" s="28"/>
    </row>
    <row r="22" spans="1:12" s="29" customFormat="1" ht="26.25" customHeight="1" x14ac:dyDescent="0.25">
      <c r="A22" s="26"/>
      <c r="B22" s="26">
        <v>8</v>
      </c>
      <c r="C22" s="120" t="s">
        <v>40</v>
      </c>
      <c r="D22" s="120"/>
      <c r="E22" s="120"/>
      <c r="F22" s="120"/>
      <c r="G22" s="121"/>
      <c r="H22" s="26"/>
      <c r="I22" s="26"/>
      <c r="J22" s="26"/>
      <c r="K22" s="26"/>
      <c r="L22" s="28"/>
    </row>
    <row r="23" spans="1:12" s="29" customFormat="1" ht="26.25" customHeight="1" x14ac:dyDescent="0.25">
      <c r="A23" s="26"/>
      <c r="B23" s="26">
        <v>9</v>
      </c>
      <c r="C23" s="120" t="s">
        <v>41</v>
      </c>
      <c r="D23" s="120"/>
      <c r="E23" s="120"/>
      <c r="F23" s="120"/>
      <c r="G23" s="121"/>
      <c r="H23" s="26"/>
      <c r="I23" s="26"/>
      <c r="J23" s="26"/>
      <c r="K23" s="26"/>
      <c r="L23" s="28"/>
    </row>
    <row r="24" spans="1:12" s="23" customFormat="1" ht="19.5" customHeight="1" x14ac:dyDescent="0.25">
      <c r="A24" s="22" t="s">
        <v>13</v>
      </c>
      <c r="B24" s="127" t="s">
        <v>48</v>
      </c>
      <c r="C24" s="128"/>
      <c r="D24" s="128"/>
      <c r="E24" s="128"/>
      <c r="F24" s="128"/>
      <c r="G24" s="128"/>
      <c r="H24" s="24"/>
      <c r="I24" s="24"/>
      <c r="J24" s="24"/>
      <c r="K24" s="24"/>
      <c r="L24" s="25"/>
    </row>
    <row r="25" spans="1:12" s="29" customFormat="1" ht="28.5" customHeight="1" x14ac:dyDescent="0.25">
      <c r="A25" s="26"/>
      <c r="B25" s="26">
        <v>1</v>
      </c>
      <c r="C25" s="120" t="s">
        <v>46</v>
      </c>
      <c r="D25" s="120"/>
      <c r="E25" s="120"/>
      <c r="F25" s="120"/>
      <c r="G25" s="121"/>
      <c r="H25" s="26"/>
      <c r="I25" s="26"/>
      <c r="J25" s="26"/>
      <c r="K25" s="26"/>
      <c r="L25" s="28"/>
    </row>
    <row r="26" spans="1:12" s="29" customFormat="1" ht="27" customHeight="1" x14ac:dyDescent="0.25">
      <c r="A26" s="26"/>
      <c r="B26" s="26">
        <v>2</v>
      </c>
      <c r="C26" s="120" t="s">
        <v>49</v>
      </c>
      <c r="D26" s="120"/>
      <c r="E26" s="120"/>
      <c r="F26" s="120"/>
      <c r="G26" s="121"/>
      <c r="H26" s="26"/>
      <c r="I26" s="26"/>
      <c r="J26" s="26"/>
      <c r="K26" s="26"/>
      <c r="L26" s="28"/>
    </row>
    <row r="27" spans="1:12" s="29" customFormat="1" ht="39.75" customHeight="1" x14ac:dyDescent="0.25">
      <c r="A27" s="26"/>
      <c r="B27" s="26">
        <v>3</v>
      </c>
      <c r="C27" s="120" t="s">
        <v>50</v>
      </c>
      <c r="D27" s="120"/>
      <c r="E27" s="120"/>
      <c r="F27" s="120"/>
      <c r="G27" s="121"/>
      <c r="H27" s="26"/>
      <c r="I27" s="26"/>
      <c r="J27" s="26"/>
      <c r="K27" s="26"/>
      <c r="L27" s="28"/>
    </row>
    <row r="28" spans="1:12" s="6" customFormat="1" ht="21" customHeight="1" x14ac:dyDescent="0.25">
      <c r="A28" s="124" t="s">
        <v>45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6"/>
    </row>
    <row r="29" spans="1:12" s="5" customFormat="1" ht="21" customHeight="1" x14ac:dyDescent="0.25">
      <c r="A29" s="19"/>
      <c r="B29" s="12" t="s">
        <v>7</v>
      </c>
      <c r="C29" s="13"/>
      <c r="D29" s="13"/>
      <c r="E29" s="13"/>
      <c r="F29" s="13"/>
      <c r="G29" s="14"/>
      <c r="H29" s="9"/>
      <c r="I29" s="10"/>
      <c r="J29" s="10"/>
      <c r="K29" s="10"/>
      <c r="L29" s="14"/>
    </row>
    <row r="30" spans="1:12" s="5" customFormat="1" ht="21" customHeight="1" x14ac:dyDescent="0.25">
      <c r="A30" s="19"/>
      <c r="B30" s="12" t="s">
        <v>8</v>
      </c>
      <c r="C30" s="13"/>
      <c r="D30" s="13"/>
      <c r="E30" s="13"/>
      <c r="F30" s="13"/>
      <c r="G30" s="14"/>
      <c r="H30" s="9"/>
      <c r="I30" s="10"/>
      <c r="J30" s="10"/>
      <c r="K30" s="10"/>
      <c r="L30" s="14"/>
    </row>
    <row r="31" spans="1:12" ht="6" customHeight="1" x14ac:dyDescent="0.25"/>
    <row r="32" spans="1:12" x14ac:dyDescent="0.25">
      <c r="A32" s="34" t="s">
        <v>9</v>
      </c>
    </row>
    <row r="33" spans="1:12" ht="20.25" customHeight="1" x14ac:dyDescent="0.25">
      <c r="A33" s="20"/>
      <c r="B33" s="16"/>
      <c r="C33" s="16"/>
      <c r="D33" s="16"/>
      <c r="E33" s="16"/>
      <c r="F33" s="16"/>
      <c r="G33" s="16"/>
      <c r="H33" s="17"/>
      <c r="I33" s="17"/>
      <c r="J33" s="17"/>
      <c r="K33" s="17"/>
      <c r="L33" s="16"/>
    </row>
    <row r="34" spans="1:12" ht="20.25" customHeight="1" x14ac:dyDescent="0.25">
      <c r="A34" s="10"/>
      <c r="B34" s="11"/>
      <c r="C34" s="11"/>
      <c r="D34" s="11"/>
      <c r="E34" s="11"/>
      <c r="F34" s="11"/>
      <c r="G34" s="11"/>
      <c r="H34" s="18"/>
      <c r="I34" s="18"/>
      <c r="J34" s="18"/>
      <c r="K34" s="18"/>
      <c r="L34" s="11"/>
    </row>
    <row r="35" spans="1:12" ht="20.25" customHeight="1" x14ac:dyDescent="0.25">
      <c r="A35" s="20"/>
      <c r="B35" s="16"/>
      <c r="C35" s="16"/>
      <c r="D35" s="16"/>
      <c r="E35" s="16"/>
      <c r="F35" s="16"/>
      <c r="G35" s="16"/>
      <c r="H35" s="17"/>
      <c r="I35" s="17"/>
      <c r="J35" s="17"/>
      <c r="K35" s="17"/>
      <c r="L35" s="16"/>
    </row>
  </sheetData>
  <mergeCells count="19">
    <mergeCell ref="C21:G21"/>
    <mergeCell ref="C22:G22"/>
    <mergeCell ref="C23:G23"/>
    <mergeCell ref="C27:G27"/>
    <mergeCell ref="A28:L28"/>
    <mergeCell ref="B24:G24"/>
    <mergeCell ref="C25:G25"/>
    <mergeCell ref="C26:G26"/>
    <mergeCell ref="C16:G16"/>
    <mergeCell ref="C17:G17"/>
    <mergeCell ref="C18:G18"/>
    <mergeCell ref="C19:G19"/>
    <mergeCell ref="C20:G20"/>
    <mergeCell ref="C15:G15"/>
    <mergeCell ref="A9:L9"/>
    <mergeCell ref="A10:L10"/>
    <mergeCell ref="B12:G12"/>
    <mergeCell ref="A13:L13"/>
    <mergeCell ref="B14:G14"/>
  </mergeCells>
  <pageMargins left="0.31496062992125984" right="0.23622047244094491" top="0.19685039370078741" bottom="0.27" header="0.2" footer="0.25"/>
  <pageSetup paperSize="9" orientation="portrait" horizontalDpi="0" verticalDpi="0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C12" sqref="C12"/>
    </sheetView>
  </sheetViews>
  <sheetFormatPr defaultColWidth="8.85546875" defaultRowHeight="15" x14ac:dyDescent="0.25"/>
  <cols>
    <col min="1" max="1" width="8" style="51" customWidth="1"/>
    <col min="2" max="3" width="8" customWidth="1"/>
  </cols>
  <sheetData>
    <row r="1" spans="1:14" ht="16.5" customHeight="1" x14ac:dyDescent="0.25"/>
    <row r="2" spans="1:14" ht="16.5" customHeight="1" x14ac:dyDescent="0.25">
      <c r="A2" s="53"/>
    </row>
    <row r="3" spans="1:14" ht="16.5" customHeight="1" x14ac:dyDescent="0.25">
      <c r="A3" s="53"/>
    </row>
    <row r="4" spans="1:14" ht="16.5" customHeight="1" x14ac:dyDescent="0.25">
      <c r="A4" s="54"/>
    </row>
    <row r="5" spans="1:14" ht="16.5" customHeight="1" x14ac:dyDescent="0.25"/>
    <row r="6" spans="1:14" ht="16.5" customHeight="1" x14ac:dyDescent="0.25"/>
    <row r="7" spans="1:14" ht="16.5" customHeight="1" x14ac:dyDescent="0.25"/>
    <row r="9" spans="1:14" x14ac:dyDescent="0.25">
      <c r="A9" s="50"/>
      <c r="B9" t="s">
        <v>72</v>
      </c>
      <c r="H9" t="s">
        <v>73</v>
      </c>
    </row>
    <row r="10" spans="1:14" s="6" customFormat="1" x14ac:dyDescent="0.25">
      <c r="B10" s="6" t="s">
        <v>74</v>
      </c>
      <c r="C10" s="6" t="s">
        <v>75</v>
      </c>
      <c r="D10" s="6" t="s">
        <v>76</v>
      </c>
      <c r="H10" s="6" t="s">
        <v>74</v>
      </c>
      <c r="I10" s="6" t="s">
        <v>75</v>
      </c>
      <c r="J10" s="6" t="s">
        <v>76</v>
      </c>
    </row>
    <row r="11" spans="1:14" x14ac:dyDescent="0.25">
      <c r="A11" s="51" t="s">
        <v>171</v>
      </c>
      <c r="B11">
        <v>225</v>
      </c>
      <c r="C11">
        <f>0.1*0.1</f>
        <v>1.0000000000000002E-2</v>
      </c>
      <c r="D11" s="55">
        <f>+B11/(1+(B11*C11))</f>
        <v>69.230769230769226</v>
      </c>
      <c r="G11" s="51"/>
      <c r="I11" s="56"/>
      <c r="J11" s="55"/>
      <c r="K11" t="s">
        <v>175</v>
      </c>
      <c r="L11" t="s">
        <v>184</v>
      </c>
    </row>
    <row r="12" spans="1:14" x14ac:dyDescent="0.25">
      <c r="A12" s="51" t="s">
        <v>171</v>
      </c>
      <c r="B12">
        <v>225</v>
      </c>
      <c r="C12">
        <f>0.2*0.2</f>
        <v>4.0000000000000008E-2</v>
      </c>
      <c r="D12" s="55">
        <f>+B12/(1+(B12*C12))</f>
        <v>22.499999999999996</v>
      </c>
      <c r="K12" t="s">
        <v>176</v>
      </c>
      <c r="M12" t="s">
        <v>179</v>
      </c>
      <c r="N12" t="s">
        <v>185</v>
      </c>
    </row>
    <row r="13" spans="1:14" x14ac:dyDescent="0.25">
      <c r="A13" s="51" t="s">
        <v>172</v>
      </c>
      <c r="B13">
        <v>225</v>
      </c>
      <c r="C13">
        <f t="shared" ref="C13:C15" si="0">0.2*0.2</f>
        <v>4.0000000000000008E-2</v>
      </c>
      <c r="D13" s="55">
        <f>+B13/(1+(B13*C13))</f>
        <v>22.499999999999996</v>
      </c>
      <c r="K13" t="s">
        <v>177</v>
      </c>
      <c r="N13" t="s">
        <v>185</v>
      </c>
    </row>
    <row r="14" spans="1:14" x14ac:dyDescent="0.25">
      <c r="A14" s="51" t="s">
        <v>173</v>
      </c>
      <c r="B14">
        <v>225</v>
      </c>
      <c r="C14">
        <f t="shared" si="0"/>
        <v>4.0000000000000008E-2</v>
      </c>
      <c r="D14" s="55">
        <f>+B14/(1+(B14*C14))</f>
        <v>22.499999999999996</v>
      </c>
      <c r="G14" s="109"/>
      <c r="K14" t="s">
        <v>100</v>
      </c>
      <c r="L14" t="s">
        <v>186</v>
      </c>
    </row>
    <row r="15" spans="1:14" x14ac:dyDescent="0.25">
      <c r="A15" s="51" t="s">
        <v>174</v>
      </c>
      <c r="B15">
        <v>225</v>
      </c>
      <c r="C15">
        <f t="shared" si="0"/>
        <v>4.0000000000000008E-2</v>
      </c>
      <c r="D15" s="55">
        <f>+B15/(1+(B15*C15))</f>
        <v>22.499999999999996</v>
      </c>
    </row>
    <row r="17" spans="1:12" x14ac:dyDescent="0.25">
      <c r="L17" s="109"/>
    </row>
    <row r="20" spans="1:12" x14ac:dyDescent="0.25">
      <c r="A20" t="s">
        <v>51</v>
      </c>
    </row>
    <row r="21" spans="1:12" x14ac:dyDescent="0.25">
      <c r="A21" t="s">
        <v>52</v>
      </c>
    </row>
    <row r="22" spans="1:12" x14ac:dyDescent="0.25">
      <c r="A22" t="s">
        <v>53</v>
      </c>
      <c r="B22" t="s">
        <v>54</v>
      </c>
    </row>
    <row r="23" spans="1:12" x14ac:dyDescent="0.25">
      <c r="A23" t="s">
        <v>55</v>
      </c>
      <c r="B23">
        <v>25</v>
      </c>
    </row>
    <row r="24" spans="1:12" x14ac:dyDescent="0.25">
      <c r="A24" t="s">
        <v>56</v>
      </c>
    </row>
    <row r="25" spans="1:12" x14ac:dyDescent="0.25">
      <c r="A25" t="s">
        <v>57</v>
      </c>
    </row>
    <row r="26" spans="1:12" x14ac:dyDescent="0.25">
      <c r="A26" t="s">
        <v>58</v>
      </c>
    </row>
    <row r="27" spans="1:12" x14ac:dyDescent="0.25">
      <c r="A27" t="s">
        <v>59</v>
      </c>
    </row>
    <row r="28" spans="1:12" x14ac:dyDescent="0.25">
      <c r="A28" t="s">
        <v>60</v>
      </c>
    </row>
    <row r="29" spans="1:12" x14ac:dyDescent="0.25">
      <c r="A29" t="s">
        <v>61</v>
      </c>
    </row>
  </sheetData>
  <hyperlinks>
    <hyperlink ref="A1" r:id="rId1" display="https://teknikelektronika.com/cara-menentukan-jumlah-sampel-dengan-rumus-slovin/"/>
  </hyperlinks>
  <pageMargins left="0.7" right="0.7" top="0.75" bottom="0.75" header="0.3" footer="0.3"/>
  <pageSetup orientation="portrait" horizontalDpi="0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topLeftCell="AE1" zoomScale="85" zoomScaleNormal="85" zoomScaleSheetLayoutView="90" workbookViewId="0">
      <selection activeCell="AN4" sqref="AN4:AQ15"/>
    </sheetView>
  </sheetViews>
  <sheetFormatPr defaultColWidth="8.85546875" defaultRowHeight="15" x14ac:dyDescent="0.25"/>
  <cols>
    <col min="1" max="1" width="13.140625" customWidth="1"/>
    <col min="2" max="2" width="4.42578125" customWidth="1"/>
    <col min="3" max="3" width="3.42578125" customWidth="1"/>
    <col min="4" max="4" width="3.7109375" customWidth="1"/>
    <col min="5" max="5" width="12.28515625" customWidth="1"/>
    <col min="6" max="9" width="6.7109375" customWidth="1"/>
    <col min="13" max="13" width="3.140625" customWidth="1"/>
    <col min="14" max="14" width="4.140625" style="41" customWidth="1"/>
    <col min="15" max="24" width="4.85546875" style="58" customWidth="1"/>
    <col min="25" max="25" width="4.85546875" style="59" customWidth="1"/>
    <col min="26" max="26" width="4.85546875" style="41" customWidth="1"/>
    <col min="27" max="27" width="4.85546875" style="60" customWidth="1"/>
    <col min="28" max="29" width="4.85546875" style="41" customWidth="1"/>
    <col min="30" max="30" width="4.85546875" style="61" customWidth="1"/>
    <col min="31" max="32" width="4.85546875" style="41" customWidth="1"/>
    <col min="33" max="33" width="5" style="41" customWidth="1"/>
    <col min="34" max="35" width="4.42578125" style="41" customWidth="1"/>
    <col min="36" max="37" width="4.42578125" customWidth="1"/>
    <col min="38" max="38" width="9.5703125" customWidth="1"/>
    <col min="39" max="44" width="9.7109375" customWidth="1"/>
  </cols>
  <sheetData>
    <row r="1" spans="1:44" ht="23.25" x14ac:dyDescent="0.3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37" t="s">
        <v>193</v>
      </c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07"/>
      <c r="AM1" s="107"/>
      <c r="AN1" s="107"/>
      <c r="AO1" s="107"/>
      <c r="AP1" s="107"/>
      <c r="AQ1" s="107"/>
      <c r="AR1" s="107"/>
    </row>
    <row r="2" spans="1:44" x14ac:dyDescent="0.25">
      <c r="O2" s="57"/>
    </row>
    <row r="3" spans="1:44" ht="21" x14ac:dyDescent="0.35">
      <c r="A3" s="96" t="s">
        <v>77</v>
      </c>
      <c r="F3" s="62" t="s">
        <v>6</v>
      </c>
      <c r="G3" s="62" t="s">
        <v>5</v>
      </c>
      <c r="H3" s="62" t="s">
        <v>3</v>
      </c>
      <c r="I3" s="62" t="s">
        <v>4</v>
      </c>
      <c r="J3" s="52"/>
      <c r="K3" s="52"/>
      <c r="N3" s="41" t="s">
        <v>79</v>
      </c>
      <c r="O3" s="58">
        <v>1</v>
      </c>
      <c r="P3" s="58">
        <v>2</v>
      </c>
      <c r="Q3" s="58">
        <v>3</v>
      </c>
      <c r="R3" s="58">
        <v>4</v>
      </c>
      <c r="S3" s="58">
        <v>5</v>
      </c>
      <c r="T3" s="58">
        <v>6</v>
      </c>
      <c r="U3" s="58">
        <v>7</v>
      </c>
      <c r="V3" s="58">
        <v>8</v>
      </c>
      <c r="W3" s="58">
        <v>9</v>
      </c>
      <c r="X3" s="58">
        <v>10</v>
      </c>
      <c r="Y3" s="58">
        <v>11</v>
      </c>
      <c r="Z3" s="58">
        <v>12</v>
      </c>
      <c r="AA3" s="58">
        <v>13</v>
      </c>
      <c r="AB3" s="58">
        <v>14</v>
      </c>
      <c r="AC3" s="58">
        <v>15</v>
      </c>
      <c r="AD3" s="58">
        <v>16</v>
      </c>
      <c r="AE3" s="58">
        <v>17</v>
      </c>
      <c r="AF3" s="58">
        <v>18</v>
      </c>
      <c r="AG3" s="58">
        <v>19</v>
      </c>
      <c r="AH3" s="58">
        <v>20</v>
      </c>
      <c r="AI3" s="58">
        <v>21</v>
      </c>
      <c r="AJ3" s="58">
        <v>22</v>
      </c>
      <c r="AK3" s="58">
        <v>23</v>
      </c>
      <c r="AM3" s="63"/>
      <c r="AN3" s="6" t="s">
        <v>4</v>
      </c>
      <c r="AO3" s="6" t="s">
        <v>3</v>
      </c>
      <c r="AP3" s="6" t="s">
        <v>5</v>
      </c>
      <c r="AQ3" s="6" t="s">
        <v>6</v>
      </c>
    </row>
    <row r="4" spans="1:44" x14ac:dyDescent="0.25">
      <c r="A4" t="s">
        <v>80</v>
      </c>
      <c r="B4" s="64">
        <v>60</v>
      </c>
      <c r="C4" s="52" t="s">
        <v>81</v>
      </c>
      <c r="D4">
        <v>9</v>
      </c>
      <c r="F4" s="52">
        <v>1</v>
      </c>
      <c r="G4" s="52">
        <v>2</v>
      </c>
      <c r="H4" s="52">
        <v>3</v>
      </c>
      <c r="I4" s="52">
        <v>4</v>
      </c>
      <c r="J4" s="52">
        <f>+COUNTA(F3:I3)</f>
        <v>4</v>
      </c>
      <c r="K4" s="65">
        <f>+$B$4/$J$4</f>
        <v>15</v>
      </c>
      <c r="N4" s="66" t="s">
        <v>62</v>
      </c>
      <c r="O4" s="58" t="s">
        <v>4</v>
      </c>
      <c r="P4" s="58" t="s">
        <v>4</v>
      </c>
      <c r="Q4" s="58" t="s">
        <v>4</v>
      </c>
      <c r="R4" s="58" t="s">
        <v>3</v>
      </c>
      <c r="S4" s="58" t="s">
        <v>4</v>
      </c>
      <c r="T4" s="58" t="s">
        <v>4</v>
      </c>
      <c r="U4" s="58" t="s">
        <v>3</v>
      </c>
      <c r="V4" s="58" t="s">
        <v>3</v>
      </c>
      <c r="W4" s="58" t="s">
        <v>4</v>
      </c>
      <c r="X4" s="58" t="s">
        <v>4</v>
      </c>
      <c r="Y4" s="58" t="s">
        <v>4</v>
      </c>
      <c r="Z4" s="58" t="s">
        <v>3</v>
      </c>
      <c r="AA4" s="58" t="s">
        <v>3</v>
      </c>
      <c r="AB4" s="58" t="s">
        <v>3</v>
      </c>
      <c r="AC4" s="58" t="s">
        <v>4</v>
      </c>
      <c r="AD4" s="58" t="s">
        <v>4</v>
      </c>
      <c r="AE4" s="58" t="s">
        <v>4</v>
      </c>
      <c r="AF4" s="58" t="s">
        <v>3</v>
      </c>
      <c r="AG4" s="58" t="s">
        <v>3</v>
      </c>
      <c r="AH4" s="58" t="s">
        <v>4</v>
      </c>
      <c r="AI4" s="58" t="s">
        <v>3</v>
      </c>
      <c r="AJ4" s="58" t="s">
        <v>4</v>
      </c>
      <c r="AK4" s="58" t="s">
        <v>4</v>
      </c>
      <c r="AM4" s="52" t="s">
        <v>62</v>
      </c>
      <c r="AN4" s="2">
        <f>COUNTIF($O4:$AK4,$AN$3)</f>
        <v>14</v>
      </c>
      <c r="AO4" s="2">
        <f>COUNTIF($O4:$AK4,$AO$3)</f>
        <v>9</v>
      </c>
      <c r="AP4" s="2">
        <f>COUNTIF($O4:$AK4,$AP$3)</f>
        <v>0</v>
      </c>
      <c r="AQ4" s="2">
        <f>COUNTIF($O4:$AK4,$AQ$3)</f>
        <v>0</v>
      </c>
      <c r="AR4">
        <f>SUM(AN4:AQ4)</f>
        <v>23</v>
      </c>
    </row>
    <row r="5" spans="1:44" x14ac:dyDescent="0.25">
      <c r="A5" t="s">
        <v>82</v>
      </c>
      <c r="B5" s="67">
        <v>40</v>
      </c>
      <c r="C5" s="67" t="s">
        <v>81</v>
      </c>
      <c r="D5">
        <v>3</v>
      </c>
      <c r="F5" s="52"/>
      <c r="G5" s="52"/>
      <c r="H5" s="52"/>
      <c r="I5" s="52"/>
      <c r="J5" s="52">
        <f>+$D$4</f>
        <v>9</v>
      </c>
      <c r="K5" s="65">
        <f>+K4/J5</f>
        <v>1.6666666666666667</v>
      </c>
      <c r="N5" s="66" t="s">
        <v>63</v>
      </c>
      <c r="O5" s="58" t="s">
        <v>4</v>
      </c>
      <c r="P5" s="58" t="s">
        <v>4</v>
      </c>
      <c r="Q5" s="58" t="s">
        <v>4</v>
      </c>
      <c r="R5" s="58" t="s">
        <v>4</v>
      </c>
      <c r="S5" s="58" t="s">
        <v>4</v>
      </c>
      <c r="T5" s="58" t="s">
        <v>4</v>
      </c>
      <c r="U5" s="58" t="s">
        <v>4</v>
      </c>
      <c r="V5" s="58" t="s">
        <v>3</v>
      </c>
      <c r="W5" s="58" t="s">
        <v>3</v>
      </c>
      <c r="X5" s="58" t="s">
        <v>4</v>
      </c>
      <c r="Y5" s="58" t="s">
        <v>4</v>
      </c>
      <c r="Z5" s="58" t="s">
        <v>3</v>
      </c>
      <c r="AA5" s="58" t="s">
        <v>3</v>
      </c>
      <c r="AB5" s="58" t="s">
        <v>3</v>
      </c>
      <c r="AC5" s="58" t="s">
        <v>4</v>
      </c>
      <c r="AD5" s="58" t="s">
        <v>4</v>
      </c>
      <c r="AE5" s="58" t="s">
        <v>4</v>
      </c>
      <c r="AF5" s="58" t="s">
        <v>3</v>
      </c>
      <c r="AG5" s="58" t="s">
        <v>4</v>
      </c>
      <c r="AH5" s="58" t="s">
        <v>4</v>
      </c>
      <c r="AI5" s="58" t="s">
        <v>3</v>
      </c>
      <c r="AJ5" s="58" t="s">
        <v>4</v>
      </c>
      <c r="AK5" s="58" t="s">
        <v>4</v>
      </c>
      <c r="AM5" s="52" t="s">
        <v>63</v>
      </c>
      <c r="AN5" s="113">
        <f t="shared" ref="AN5:AN15" si="0">COUNTIF($O5:$AK5,$AN$3)</f>
        <v>16</v>
      </c>
      <c r="AO5" s="113">
        <f t="shared" ref="AO5:AO15" si="1">COUNTIF($O5:$AK5,$AO$3)</f>
        <v>7</v>
      </c>
      <c r="AP5" s="113">
        <f t="shared" ref="AP5:AP15" si="2">COUNTIF($O5:$AK5,$AP$3)</f>
        <v>0</v>
      </c>
      <c r="AQ5" s="2">
        <f t="shared" ref="AQ5:AQ15" si="3">COUNTIF($O5:$AG5,$AQ$3)</f>
        <v>0</v>
      </c>
      <c r="AR5">
        <f t="shared" ref="AR5:AR15" si="4">SUM(AN5:AQ5)</f>
        <v>23</v>
      </c>
    </row>
    <row r="6" spans="1:44" x14ac:dyDescent="0.25">
      <c r="D6">
        <f>SUM(D4:D5)</f>
        <v>12</v>
      </c>
      <c r="F6" s="65">
        <f>+$K$5*F4</f>
        <v>1.6666666666666667</v>
      </c>
      <c r="G6" s="65">
        <f t="shared" ref="G6:I6" si="5">+$K$5*G4</f>
        <v>3.3333333333333335</v>
      </c>
      <c r="H6" s="65">
        <f t="shared" si="5"/>
        <v>5</v>
      </c>
      <c r="I6" s="65">
        <f t="shared" si="5"/>
        <v>6.666666666666667</v>
      </c>
      <c r="J6" s="52"/>
      <c r="K6" s="52"/>
      <c r="N6" s="66" t="s">
        <v>64</v>
      </c>
      <c r="O6" s="58" t="s">
        <v>4</v>
      </c>
      <c r="P6" s="58" t="s">
        <v>4</v>
      </c>
      <c r="Q6" s="58" t="s">
        <v>4</v>
      </c>
      <c r="R6" s="58" t="s">
        <v>4</v>
      </c>
      <c r="S6" s="58" t="s">
        <v>4</v>
      </c>
      <c r="T6" s="58" t="s">
        <v>4</v>
      </c>
      <c r="U6" s="58" t="s">
        <v>3</v>
      </c>
      <c r="V6" s="58" t="s">
        <v>3</v>
      </c>
      <c r="W6" s="58" t="s">
        <v>3</v>
      </c>
      <c r="X6" s="58" t="s">
        <v>4</v>
      </c>
      <c r="Y6" s="58" t="s">
        <v>3</v>
      </c>
      <c r="Z6" s="58" t="s">
        <v>3</v>
      </c>
      <c r="AA6" s="58" t="s">
        <v>3</v>
      </c>
      <c r="AB6" s="58" t="s">
        <v>3</v>
      </c>
      <c r="AC6" s="58" t="s">
        <v>4</v>
      </c>
      <c r="AD6" s="58" t="s">
        <v>4</v>
      </c>
      <c r="AE6" s="58" t="s">
        <v>4</v>
      </c>
      <c r="AF6" s="58" t="s">
        <v>3</v>
      </c>
      <c r="AG6" s="58" t="s">
        <v>4</v>
      </c>
      <c r="AH6" s="58" t="s">
        <v>3</v>
      </c>
      <c r="AI6" s="58" t="s">
        <v>4</v>
      </c>
      <c r="AJ6" s="58" t="s">
        <v>3</v>
      </c>
      <c r="AK6" s="58" t="s">
        <v>4</v>
      </c>
      <c r="AM6" s="52" t="s">
        <v>64</v>
      </c>
      <c r="AN6" s="113">
        <f t="shared" si="0"/>
        <v>13</v>
      </c>
      <c r="AO6" s="113">
        <f t="shared" si="1"/>
        <v>10</v>
      </c>
      <c r="AP6" s="113">
        <f t="shared" si="2"/>
        <v>0</v>
      </c>
      <c r="AQ6" s="2">
        <f t="shared" si="3"/>
        <v>0</v>
      </c>
      <c r="AR6">
        <f t="shared" si="4"/>
        <v>23</v>
      </c>
    </row>
    <row r="7" spans="1:44" x14ac:dyDescent="0.25">
      <c r="F7" s="52">
        <f>+F6*$J$5</f>
        <v>15</v>
      </c>
      <c r="G7" s="52">
        <f>+G6*$J$5</f>
        <v>30</v>
      </c>
      <c r="H7" s="52">
        <f>+H6*$J$5</f>
        <v>45</v>
      </c>
      <c r="I7" s="52">
        <f>+I6*$J$5</f>
        <v>60</v>
      </c>
      <c r="J7" s="52"/>
      <c r="K7" s="52"/>
      <c r="N7" s="66" t="s">
        <v>65</v>
      </c>
      <c r="O7" s="58" t="s">
        <v>4</v>
      </c>
      <c r="P7" s="58" t="s">
        <v>4</v>
      </c>
      <c r="Q7" s="58" t="s">
        <v>4</v>
      </c>
      <c r="R7" s="58" t="s">
        <v>4</v>
      </c>
      <c r="S7" s="58" t="s">
        <v>4</v>
      </c>
      <c r="T7" s="58" t="s">
        <v>4</v>
      </c>
      <c r="U7" s="58" t="s">
        <v>4</v>
      </c>
      <c r="V7" s="58" t="s">
        <v>3</v>
      </c>
      <c r="W7" s="58" t="s">
        <v>3</v>
      </c>
      <c r="X7" s="58" t="s">
        <v>4</v>
      </c>
      <c r="Y7" s="58" t="s">
        <v>4</v>
      </c>
      <c r="Z7" s="58" t="s">
        <v>3</v>
      </c>
      <c r="AA7" s="58" t="s">
        <v>3</v>
      </c>
      <c r="AB7" s="58" t="s">
        <v>3</v>
      </c>
      <c r="AC7" s="58" t="s">
        <v>4</v>
      </c>
      <c r="AD7" s="58" t="s">
        <v>3</v>
      </c>
      <c r="AE7" s="58" t="s">
        <v>3</v>
      </c>
      <c r="AF7" s="58" t="s">
        <v>3</v>
      </c>
      <c r="AG7" s="58" t="s">
        <v>4</v>
      </c>
      <c r="AH7" s="58" t="s">
        <v>3</v>
      </c>
      <c r="AI7" s="58" t="s">
        <v>4</v>
      </c>
      <c r="AJ7" s="58" t="s">
        <v>3</v>
      </c>
      <c r="AK7" s="58" t="s">
        <v>183</v>
      </c>
      <c r="AM7" s="52" t="s">
        <v>65</v>
      </c>
      <c r="AN7" s="113">
        <f t="shared" si="0"/>
        <v>12</v>
      </c>
      <c r="AO7" s="113">
        <f t="shared" si="1"/>
        <v>11</v>
      </c>
      <c r="AP7" s="113">
        <f t="shared" si="2"/>
        <v>0</v>
      </c>
      <c r="AQ7" s="2">
        <f t="shared" si="3"/>
        <v>0</v>
      </c>
      <c r="AR7">
        <f t="shared" si="4"/>
        <v>23</v>
      </c>
    </row>
    <row r="8" spans="1:44" x14ac:dyDescent="0.25">
      <c r="N8" s="66" t="s">
        <v>66</v>
      </c>
      <c r="O8" s="58" t="s">
        <v>4</v>
      </c>
      <c r="P8" s="58" t="s">
        <v>4</v>
      </c>
      <c r="Q8" s="58" t="s">
        <v>3</v>
      </c>
      <c r="R8" s="58" t="s">
        <v>4</v>
      </c>
      <c r="S8" s="58" t="s">
        <v>3</v>
      </c>
      <c r="T8" s="58" t="s">
        <v>4</v>
      </c>
      <c r="U8" s="58" t="s">
        <v>3</v>
      </c>
      <c r="V8" s="58" t="s">
        <v>5</v>
      </c>
      <c r="W8" s="58" t="s">
        <v>3</v>
      </c>
      <c r="X8" s="58" t="s">
        <v>4</v>
      </c>
      <c r="Y8" s="58" t="s">
        <v>3</v>
      </c>
      <c r="Z8" s="58" t="s">
        <v>3</v>
      </c>
      <c r="AA8" s="58" t="s">
        <v>3</v>
      </c>
      <c r="AB8" s="58" t="s">
        <v>3</v>
      </c>
      <c r="AC8" s="58" t="s">
        <v>4</v>
      </c>
      <c r="AD8" s="58" t="s">
        <v>3</v>
      </c>
      <c r="AE8" s="58" t="s">
        <v>5</v>
      </c>
      <c r="AF8" s="58" t="s">
        <v>5</v>
      </c>
      <c r="AG8" s="58" t="s">
        <v>3</v>
      </c>
      <c r="AH8" s="58" t="s">
        <v>3</v>
      </c>
      <c r="AI8" s="58" t="s">
        <v>3</v>
      </c>
      <c r="AJ8" s="58" t="s">
        <v>3</v>
      </c>
      <c r="AK8" s="58" t="s">
        <v>3</v>
      </c>
      <c r="AM8" s="52" t="s">
        <v>66</v>
      </c>
      <c r="AN8" s="113">
        <f t="shared" si="0"/>
        <v>6</v>
      </c>
      <c r="AO8" s="113">
        <f t="shared" si="1"/>
        <v>14</v>
      </c>
      <c r="AP8" s="113">
        <f t="shared" si="2"/>
        <v>3</v>
      </c>
      <c r="AQ8" s="2">
        <f t="shared" si="3"/>
        <v>0</v>
      </c>
      <c r="AR8">
        <f t="shared" si="4"/>
        <v>23</v>
      </c>
    </row>
    <row r="9" spans="1:44" x14ac:dyDescent="0.25">
      <c r="F9" s="68" t="s">
        <v>6</v>
      </c>
      <c r="G9" s="68" t="s">
        <v>5</v>
      </c>
      <c r="H9" s="68" t="s">
        <v>3</v>
      </c>
      <c r="I9" s="68" t="s">
        <v>4</v>
      </c>
      <c r="J9" s="69"/>
      <c r="K9" s="69"/>
      <c r="N9" s="66" t="s">
        <v>67</v>
      </c>
      <c r="O9" s="58" t="s">
        <v>4</v>
      </c>
      <c r="P9" s="58" t="s">
        <v>4</v>
      </c>
      <c r="Q9" s="58" t="s">
        <v>4</v>
      </c>
      <c r="R9" s="58" t="s">
        <v>4</v>
      </c>
      <c r="S9" s="58" t="s">
        <v>4</v>
      </c>
      <c r="T9" s="58" t="s">
        <v>4</v>
      </c>
      <c r="U9" s="58" t="s">
        <v>4</v>
      </c>
      <c r="V9" s="58" t="s">
        <v>3</v>
      </c>
      <c r="W9" s="58" t="s">
        <v>3</v>
      </c>
      <c r="X9" s="58" t="s">
        <v>4</v>
      </c>
      <c r="Y9" s="58" t="s">
        <v>3</v>
      </c>
      <c r="Z9" s="58" t="s">
        <v>3</v>
      </c>
      <c r="AA9" s="58" t="s">
        <v>3</v>
      </c>
      <c r="AB9" s="58" t="s">
        <v>3</v>
      </c>
      <c r="AC9" s="58" t="s">
        <v>4</v>
      </c>
      <c r="AD9" s="58" t="s">
        <v>4</v>
      </c>
      <c r="AE9" s="58" t="s">
        <v>4</v>
      </c>
      <c r="AF9" s="58" t="s">
        <v>3</v>
      </c>
      <c r="AG9" s="58" t="s">
        <v>4</v>
      </c>
      <c r="AH9" s="58" t="s">
        <v>3</v>
      </c>
      <c r="AI9" s="58" t="s">
        <v>3</v>
      </c>
      <c r="AJ9" s="58" t="s">
        <v>4</v>
      </c>
      <c r="AK9" s="58" t="s">
        <v>3</v>
      </c>
      <c r="AM9" s="52" t="s">
        <v>67</v>
      </c>
      <c r="AN9" s="113">
        <f t="shared" si="0"/>
        <v>13</v>
      </c>
      <c r="AO9" s="113">
        <f t="shared" si="1"/>
        <v>10</v>
      </c>
      <c r="AP9" s="113">
        <f t="shared" si="2"/>
        <v>0</v>
      </c>
      <c r="AQ9" s="2">
        <f t="shared" si="3"/>
        <v>0</v>
      </c>
      <c r="AR9">
        <f t="shared" si="4"/>
        <v>23</v>
      </c>
    </row>
    <row r="10" spans="1:44" x14ac:dyDescent="0.25">
      <c r="F10" s="69">
        <v>1</v>
      </c>
      <c r="G10" s="69">
        <v>2</v>
      </c>
      <c r="H10" s="69">
        <v>3</v>
      </c>
      <c r="I10" s="69">
        <v>4</v>
      </c>
      <c r="J10" s="69">
        <f>+COUNTA(F9:I9)</f>
        <v>4</v>
      </c>
      <c r="K10" s="70">
        <f>+$B$5/$J$10</f>
        <v>10</v>
      </c>
      <c r="N10" s="66" t="s">
        <v>68</v>
      </c>
      <c r="O10" s="58" t="s">
        <v>4</v>
      </c>
      <c r="P10" s="58" t="s">
        <v>4</v>
      </c>
      <c r="Q10" s="58" t="s">
        <v>4</v>
      </c>
      <c r="R10" s="58" t="s">
        <v>4</v>
      </c>
      <c r="S10" s="58" t="s">
        <v>4</v>
      </c>
      <c r="T10" s="58" t="s">
        <v>4</v>
      </c>
      <c r="U10" s="58" t="s">
        <v>4</v>
      </c>
      <c r="V10" s="58" t="s">
        <v>3</v>
      </c>
      <c r="W10" s="58" t="s">
        <v>4</v>
      </c>
      <c r="X10" s="58" t="s">
        <v>4</v>
      </c>
      <c r="Y10" s="58" t="s">
        <v>4</v>
      </c>
      <c r="Z10" s="58" t="s">
        <v>3</v>
      </c>
      <c r="AA10" s="58" t="s">
        <v>3</v>
      </c>
      <c r="AB10" s="58" t="s">
        <v>3</v>
      </c>
      <c r="AC10" s="58" t="s">
        <v>4</v>
      </c>
      <c r="AD10" s="58" t="s">
        <v>4</v>
      </c>
      <c r="AE10" s="58" t="s">
        <v>4</v>
      </c>
      <c r="AF10" s="58" t="s">
        <v>3</v>
      </c>
      <c r="AG10" s="58" t="s">
        <v>3</v>
      </c>
      <c r="AH10" s="58" t="s">
        <v>3</v>
      </c>
      <c r="AI10" s="58" t="s">
        <v>3</v>
      </c>
      <c r="AJ10" s="58" t="s">
        <v>3</v>
      </c>
      <c r="AK10" s="58" t="s">
        <v>3</v>
      </c>
      <c r="AM10" s="52" t="s">
        <v>68</v>
      </c>
      <c r="AN10" s="113">
        <f t="shared" si="0"/>
        <v>13</v>
      </c>
      <c r="AO10" s="113">
        <f t="shared" si="1"/>
        <v>10</v>
      </c>
      <c r="AP10" s="113">
        <f t="shared" si="2"/>
        <v>0</v>
      </c>
      <c r="AQ10" s="2">
        <f t="shared" si="3"/>
        <v>0</v>
      </c>
      <c r="AR10">
        <f t="shared" si="4"/>
        <v>23</v>
      </c>
    </row>
    <row r="11" spans="1:44" x14ac:dyDescent="0.25">
      <c r="F11" s="69"/>
      <c r="G11" s="69"/>
      <c r="H11" s="69"/>
      <c r="I11" s="69"/>
      <c r="J11" s="69">
        <f>+$D$5</f>
        <v>3</v>
      </c>
      <c r="K11" s="70">
        <f>+K10/J11</f>
        <v>3.3333333333333335</v>
      </c>
      <c r="N11" s="66" t="s">
        <v>69</v>
      </c>
      <c r="O11" s="58" t="s">
        <v>5</v>
      </c>
      <c r="P11" s="58" t="s">
        <v>6</v>
      </c>
      <c r="Q11" s="58" t="s">
        <v>6</v>
      </c>
      <c r="R11" s="58" t="s">
        <v>3</v>
      </c>
      <c r="S11" s="58" t="s">
        <v>5</v>
      </c>
      <c r="T11" s="58" t="s">
        <v>6</v>
      </c>
      <c r="U11" s="58" t="s">
        <v>4</v>
      </c>
      <c r="V11" s="58" t="s">
        <v>5</v>
      </c>
      <c r="W11" s="58" t="s">
        <v>5</v>
      </c>
      <c r="X11" s="58" t="s">
        <v>4</v>
      </c>
      <c r="Y11" s="58" t="s">
        <v>5</v>
      </c>
      <c r="Z11" s="58" t="s">
        <v>6</v>
      </c>
      <c r="AA11" s="58" t="s">
        <v>3</v>
      </c>
      <c r="AB11" s="58" t="s">
        <v>3</v>
      </c>
      <c r="AC11" s="58" t="s">
        <v>4</v>
      </c>
      <c r="AD11" s="58" t="s">
        <v>6</v>
      </c>
      <c r="AE11" s="58" t="s">
        <v>5</v>
      </c>
      <c r="AF11" s="58" t="s">
        <v>5</v>
      </c>
      <c r="AG11" s="58" t="s">
        <v>5</v>
      </c>
      <c r="AH11" s="58" t="s">
        <v>3</v>
      </c>
      <c r="AI11" s="58" t="s">
        <v>3</v>
      </c>
      <c r="AJ11" s="58" t="s">
        <v>3</v>
      </c>
      <c r="AK11" s="58" t="s">
        <v>4</v>
      </c>
      <c r="AM11" s="52" t="s">
        <v>69</v>
      </c>
      <c r="AN11" s="113">
        <f t="shared" si="0"/>
        <v>4</v>
      </c>
      <c r="AO11" s="113">
        <f t="shared" si="1"/>
        <v>6</v>
      </c>
      <c r="AP11" s="113">
        <f t="shared" si="2"/>
        <v>8</v>
      </c>
      <c r="AQ11" s="2">
        <f t="shared" si="3"/>
        <v>5</v>
      </c>
      <c r="AR11">
        <f t="shared" si="4"/>
        <v>23</v>
      </c>
    </row>
    <row r="12" spans="1:44" x14ac:dyDescent="0.25">
      <c r="F12" s="70">
        <f>F10*$K$11</f>
        <v>3.3333333333333335</v>
      </c>
      <c r="G12" s="70">
        <f t="shared" ref="G12:I12" si="6">G10*$K$11</f>
        <v>6.666666666666667</v>
      </c>
      <c r="H12" s="70">
        <f t="shared" si="6"/>
        <v>10</v>
      </c>
      <c r="I12" s="70">
        <f t="shared" si="6"/>
        <v>13.333333333333334</v>
      </c>
      <c r="J12" s="69"/>
      <c r="K12" s="69"/>
      <c r="N12" s="66" t="s">
        <v>89</v>
      </c>
      <c r="O12" s="58" t="s">
        <v>3</v>
      </c>
      <c r="P12" s="58" t="s">
        <v>4</v>
      </c>
      <c r="Q12" s="58" t="s">
        <v>3</v>
      </c>
      <c r="R12" s="58" t="s">
        <v>4</v>
      </c>
      <c r="S12" s="58" t="s">
        <v>4</v>
      </c>
      <c r="T12" s="58" t="s">
        <v>4</v>
      </c>
      <c r="U12" s="58" t="s">
        <v>4</v>
      </c>
      <c r="V12" s="58" t="s">
        <v>3</v>
      </c>
      <c r="W12" s="58" t="s">
        <v>3</v>
      </c>
      <c r="X12" s="58" t="s">
        <v>4</v>
      </c>
      <c r="Y12" s="58" t="s">
        <v>3</v>
      </c>
      <c r="Z12" s="58" t="s">
        <v>3</v>
      </c>
      <c r="AA12" s="58" t="s">
        <v>3</v>
      </c>
      <c r="AB12" s="58" t="s">
        <v>3</v>
      </c>
      <c r="AC12" s="58" t="s">
        <v>4</v>
      </c>
      <c r="AD12" s="58" t="s">
        <v>3</v>
      </c>
      <c r="AE12" s="58" t="s">
        <v>5</v>
      </c>
      <c r="AF12" s="58" t="s">
        <v>3</v>
      </c>
      <c r="AG12" s="58" t="s">
        <v>3</v>
      </c>
      <c r="AH12" s="58" t="s">
        <v>3</v>
      </c>
      <c r="AI12" s="58" t="s">
        <v>3</v>
      </c>
      <c r="AJ12" s="58" t="s">
        <v>3</v>
      </c>
      <c r="AK12" s="58" t="s">
        <v>3</v>
      </c>
      <c r="AM12" s="52" t="s">
        <v>89</v>
      </c>
      <c r="AN12" s="113">
        <f t="shared" si="0"/>
        <v>7</v>
      </c>
      <c r="AO12" s="113">
        <f t="shared" si="1"/>
        <v>15</v>
      </c>
      <c r="AP12" s="113">
        <f t="shared" si="2"/>
        <v>1</v>
      </c>
      <c r="AQ12" s="2">
        <f t="shared" si="3"/>
        <v>0</v>
      </c>
      <c r="AR12">
        <f t="shared" si="4"/>
        <v>23</v>
      </c>
    </row>
    <row r="13" spans="1:44" x14ac:dyDescent="0.25">
      <c r="F13" s="69">
        <f>+F12*$J$11</f>
        <v>10</v>
      </c>
      <c r="G13" s="69">
        <f>+G12*$J$11</f>
        <v>20</v>
      </c>
      <c r="H13" s="69">
        <f>+H12*$J$11</f>
        <v>30</v>
      </c>
      <c r="I13" s="69">
        <f>+I12*$J$11</f>
        <v>40</v>
      </c>
      <c r="J13" s="69"/>
      <c r="K13" s="69"/>
      <c r="N13" s="71" t="s">
        <v>70</v>
      </c>
      <c r="O13" s="58" t="s">
        <v>4</v>
      </c>
      <c r="P13" s="58" t="s">
        <v>4</v>
      </c>
      <c r="Q13" s="58" t="s">
        <v>4</v>
      </c>
      <c r="R13" s="58" t="s">
        <v>4</v>
      </c>
      <c r="S13" s="58" t="s">
        <v>4</v>
      </c>
      <c r="T13" s="58" t="s">
        <v>4</v>
      </c>
      <c r="U13" s="58" t="s">
        <v>3</v>
      </c>
      <c r="V13" s="58" t="s">
        <v>4</v>
      </c>
      <c r="W13" s="58" t="s">
        <v>4</v>
      </c>
      <c r="X13" s="58" t="s">
        <v>4</v>
      </c>
      <c r="Y13" s="58" t="s">
        <v>3</v>
      </c>
      <c r="Z13" s="58" t="s">
        <v>3</v>
      </c>
      <c r="AA13" s="58" t="s">
        <v>3</v>
      </c>
      <c r="AB13" s="58" t="s">
        <v>3</v>
      </c>
      <c r="AC13" s="58" t="s">
        <v>4</v>
      </c>
      <c r="AD13" s="58" t="s">
        <v>4</v>
      </c>
      <c r="AE13" s="58" t="s">
        <v>4</v>
      </c>
      <c r="AF13" s="58" t="s">
        <v>3</v>
      </c>
      <c r="AG13" s="58" t="s">
        <v>4</v>
      </c>
      <c r="AH13" s="58" t="s">
        <v>3</v>
      </c>
      <c r="AI13" s="58" t="s">
        <v>3</v>
      </c>
      <c r="AJ13" s="58" t="s">
        <v>4</v>
      </c>
      <c r="AK13" s="58" t="s">
        <v>3</v>
      </c>
      <c r="AM13" s="69" t="s">
        <v>70</v>
      </c>
      <c r="AN13" s="113">
        <f t="shared" si="0"/>
        <v>14</v>
      </c>
      <c r="AO13" s="113">
        <f t="shared" si="1"/>
        <v>9</v>
      </c>
      <c r="AP13" s="113">
        <f t="shared" si="2"/>
        <v>0</v>
      </c>
      <c r="AQ13" s="2">
        <f t="shared" si="3"/>
        <v>0</v>
      </c>
      <c r="AR13">
        <f t="shared" ref="AR13:AR14" si="7">SUM(AN13:AQ13)</f>
        <v>23</v>
      </c>
    </row>
    <row r="14" spans="1:44" x14ac:dyDescent="0.25">
      <c r="N14" s="71" t="s">
        <v>71</v>
      </c>
      <c r="O14" s="58" t="s">
        <v>4</v>
      </c>
      <c r="P14" s="58" t="s">
        <v>4</v>
      </c>
      <c r="Q14" s="58" t="s">
        <v>3</v>
      </c>
      <c r="R14" s="58" t="s">
        <v>4</v>
      </c>
      <c r="S14" s="58" t="s">
        <v>4</v>
      </c>
      <c r="T14" s="58" t="s">
        <v>4</v>
      </c>
      <c r="U14" s="58" t="s">
        <v>4</v>
      </c>
      <c r="V14" s="58" t="s">
        <v>4</v>
      </c>
      <c r="W14" s="58" t="s">
        <v>3</v>
      </c>
      <c r="X14" s="58" t="s">
        <v>4</v>
      </c>
      <c r="Y14" s="58" t="s">
        <v>3</v>
      </c>
      <c r="Z14" s="58" t="s">
        <v>3</v>
      </c>
      <c r="AA14" s="58" t="s">
        <v>3</v>
      </c>
      <c r="AB14" s="58" t="s">
        <v>3</v>
      </c>
      <c r="AC14" s="58" t="s">
        <v>4</v>
      </c>
      <c r="AD14" s="58" t="s">
        <v>4</v>
      </c>
      <c r="AE14" s="58" t="s">
        <v>4</v>
      </c>
      <c r="AF14" s="58" t="s">
        <v>3</v>
      </c>
      <c r="AG14" s="58" t="s">
        <v>4</v>
      </c>
      <c r="AH14" s="58" t="s">
        <v>3</v>
      </c>
      <c r="AI14" s="58" t="s">
        <v>3</v>
      </c>
      <c r="AJ14" s="58" t="s">
        <v>4</v>
      </c>
      <c r="AK14" s="58" t="s">
        <v>3</v>
      </c>
      <c r="AM14" s="69" t="s">
        <v>71</v>
      </c>
      <c r="AN14" s="113">
        <f t="shared" si="0"/>
        <v>13</v>
      </c>
      <c r="AO14" s="113">
        <f t="shared" si="1"/>
        <v>10</v>
      </c>
      <c r="AP14" s="113">
        <f t="shared" si="2"/>
        <v>0</v>
      </c>
      <c r="AQ14" s="2">
        <f t="shared" si="3"/>
        <v>0</v>
      </c>
      <c r="AR14">
        <f t="shared" si="7"/>
        <v>23</v>
      </c>
    </row>
    <row r="15" spans="1:44" x14ac:dyDescent="0.25">
      <c r="N15" s="71" t="s">
        <v>83</v>
      </c>
      <c r="O15" s="58" t="s">
        <v>4</v>
      </c>
      <c r="P15" s="58" t="s">
        <v>4</v>
      </c>
      <c r="Q15" s="58" t="s">
        <v>3</v>
      </c>
      <c r="R15" s="58" t="s">
        <v>4</v>
      </c>
      <c r="S15" s="58" t="s">
        <v>3</v>
      </c>
      <c r="T15" s="58" t="s">
        <v>4</v>
      </c>
      <c r="U15" s="58" t="s">
        <v>4</v>
      </c>
      <c r="V15" s="58" t="s">
        <v>3</v>
      </c>
      <c r="W15" s="58" t="s">
        <v>4</v>
      </c>
      <c r="X15" s="58" t="s">
        <v>4</v>
      </c>
      <c r="Y15" s="58" t="s">
        <v>3</v>
      </c>
      <c r="Z15" s="58" t="s">
        <v>3</v>
      </c>
      <c r="AA15" s="58" t="s">
        <v>3</v>
      </c>
      <c r="AB15" s="58" t="s">
        <v>3</v>
      </c>
      <c r="AC15" s="58" t="s">
        <v>4</v>
      </c>
      <c r="AD15" s="58" t="s">
        <v>4</v>
      </c>
      <c r="AE15" s="58" t="s">
        <v>4</v>
      </c>
      <c r="AF15" s="58" t="s">
        <v>3</v>
      </c>
      <c r="AG15" s="58" t="s">
        <v>3</v>
      </c>
      <c r="AH15" s="58" t="s">
        <v>3</v>
      </c>
      <c r="AI15" s="58" t="s">
        <v>3</v>
      </c>
      <c r="AJ15" s="58" t="s">
        <v>4</v>
      </c>
      <c r="AK15" s="58" t="s">
        <v>3</v>
      </c>
      <c r="AM15" s="69" t="s">
        <v>83</v>
      </c>
      <c r="AN15" s="113">
        <f t="shared" si="0"/>
        <v>11</v>
      </c>
      <c r="AO15" s="113">
        <f t="shared" si="1"/>
        <v>12</v>
      </c>
      <c r="AP15" s="113">
        <f t="shared" si="2"/>
        <v>0</v>
      </c>
      <c r="AQ15" s="2">
        <f t="shared" si="3"/>
        <v>0</v>
      </c>
      <c r="AR15">
        <f t="shared" si="4"/>
        <v>23</v>
      </c>
    </row>
    <row r="17" spans="1:41" x14ac:dyDescent="0.25">
      <c r="O17" s="58">
        <v>1</v>
      </c>
      <c r="P17" s="58">
        <v>2</v>
      </c>
      <c r="Q17" s="58">
        <v>3</v>
      </c>
      <c r="R17" s="58">
        <v>4</v>
      </c>
      <c r="S17" s="58">
        <v>5</v>
      </c>
      <c r="T17" s="58">
        <v>6</v>
      </c>
      <c r="U17" s="58">
        <v>7</v>
      </c>
      <c r="V17" s="58">
        <v>8</v>
      </c>
      <c r="W17" s="58">
        <v>9</v>
      </c>
      <c r="X17" s="58">
        <v>10</v>
      </c>
      <c r="Y17" s="58">
        <v>11</v>
      </c>
      <c r="Z17" s="58">
        <v>12</v>
      </c>
      <c r="AA17" s="58">
        <v>13</v>
      </c>
      <c r="AB17" s="58">
        <v>14</v>
      </c>
      <c r="AC17" s="58">
        <v>15</v>
      </c>
      <c r="AD17" s="58">
        <v>16</v>
      </c>
      <c r="AE17" s="58">
        <v>17</v>
      </c>
      <c r="AF17" s="58">
        <v>18</v>
      </c>
      <c r="AG17" s="41">
        <v>19</v>
      </c>
      <c r="AH17" s="41">
        <v>20</v>
      </c>
      <c r="AI17" s="41">
        <v>21</v>
      </c>
      <c r="AJ17" s="41">
        <v>22</v>
      </c>
      <c r="AK17" s="41">
        <v>23</v>
      </c>
      <c r="AL17" s="59" t="s">
        <v>164</v>
      </c>
      <c r="AM17" s="41"/>
      <c r="AN17" s="60"/>
    </row>
    <row r="18" spans="1:41" x14ac:dyDescent="0.25">
      <c r="N18" s="66" t="s">
        <v>62</v>
      </c>
      <c r="O18" s="72">
        <f t="shared" ref="O18:AK18" si="8">IF(O4="SS",$I$6,IF(O4="S",$H$6,IF(O4="TS",$G$6,IF(O4="STS",$F$6,0))))</f>
        <v>6.666666666666667</v>
      </c>
      <c r="P18" s="72">
        <f t="shared" si="8"/>
        <v>6.666666666666667</v>
      </c>
      <c r="Q18" s="72">
        <f t="shared" si="8"/>
        <v>6.666666666666667</v>
      </c>
      <c r="R18" s="72">
        <f t="shared" si="8"/>
        <v>5</v>
      </c>
      <c r="S18" s="72">
        <f t="shared" si="8"/>
        <v>6.666666666666667</v>
      </c>
      <c r="T18" s="72">
        <f t="shared" si="8"/>
        <v>6.666666666666667</v>
      </c>
      <c r="U18" s="72">
        <f t="shared" si="8"/>
        <v>5</v>
      </c>
      <c r="V18" s="72">
        <f t="shared" si="8"/>
        <v>5</v>
      </c>
      <c r="W18" s="72">
        <f t="shared" si="8"/>
        <v>6.666666666666667</v>
      </c>
      <c r="X18" s="72">
        <f t="shared" si="8"/>
        <v>6.666666666666667</v>
      </c>
      <c r="Y18" s="72">
        <f t="shared" si="8"/>
        <v>6.666666666666667</v>
      </c>
      <c r="Z18" s="72">
        <f t="shared" si="8"/>
        <v>5</v>
      </c>
      <c r="AA18" s="72">
        <f t="shared" si="8"/>
        <v>5</v>
      </c>
      <c r="AB18" s="72">
        <f t="shared" si="8"/>
        <v>5</v>
      </c>
      <c r="AC18" s="72">
        <f t="shared" si="8"/>
        <v>6.666666666666667</v>
      </c>
      <c r="AD18" s="72">
        <f t="shared" si="8"/>
        <v>6.666666666666667</v>
      </c>
      <c r="AE18" s="72">
        <f t="shared" si="8"/>
        <v>6.666666666666667</v>
      </c>
      <c r="AF18" s="72">
        <f t="shared" si="8"/>
        <v>5</v>
      </c>
      <c r="AG18" s="72">
        <f t="shared" si="8"/>
        <v>5</v>
      </c>
      <c r="AH18" s="72">
        <f t="shared" si="8"/>
        <v>6.666666666666667</v>
      </c>
      <c r="AI18" s="72">
        <f t="shared" si="8"/>
        <v>5</v>
      </c>
      <c r="AJ18" s="72">
        <f t="shared" si="8"/>
        <v>6.666666666666667</v>
      </c>
      <c r="AK18" s="72">
        <f t="shared" si="8"/>
        <v>6.666666666666667</v>
      </c>
      <c r="AL18" s="73">
        <f>SUM(O18:AK18)</f>
        <v>138.33333333333334</v>
      </c>
      <c r="AM18" s="41"/>
      <c r="AN18" s="60"/>
    </row>
    <row r="19" spans="1:41" x14ac:dyDescent="0.25">
      <c r="N19" s="66" t="s">
        <v>63</v>
      </c>
      <c r="O19" s="72">
        <f t="shared" ref="O19:AK26" si="9">IF(O5="SS",$I$6,IF(O5="S",$H$6,IF(O5="TS",$G$6,IF(O5="STS",$F$6,0))))</f>
        <v>6.666666666666667</v>
      </c>
      <c r="P19" s="72">
        <f t="shared" si="9"/>
        <v>6.666666666666667</v>
      </c>
      <c r="Q19" s="72">
        <f t="shared" si="9"/>
        <v>6.666666666666667</v>
      </c>
      <c r="R19" s="72">
        <f t="shared" si="9"/>
        <v>6.666666666666667</v>
      </c>
      <c r="S19" s="72">
        <f t="shared" si="9"/>
        <v>6.666666666666667</v>
      </c>
      <c r="T19" s="72">
        <f t="shared" si="9"/>
        <v>6.666666666666667</v>
      </c>
      <c r="U19" s="72">
        <f t="shared" si="9"/>
        <v>6.666666666666667</v>
      </c>
      <c r="V19" s="72">
        <f t="shared" si="9"/>
        <v>5</v>
      </c>
      <c r="W19" s="72">
        <f t="shared" si="9"/>
        <v>5</v>
      </c>
      <c r="X19" s="72">
        <f t="shared" si="9"/>
        <v>6.666666666666667</v>
      </c>
      <c r="Y19" s="72">
        <f t="shared" si="9"/>
        <v>6.666666666666667</v>
      </c>
      <c r="Z19" s="72">
        <f t="shared" si="9"/>
        <v>5</v>
      </c>
      <c r="AA19" s="72">
        <f t="shared" si="9"/>
        <v>5</v>
      </c>
      <c r="AB19" s="72">
        <f t="shared" si="9"/>
        <v>5</v>
      </c>
      <c r="AC19" s="72">
        <f t="shared" si="9"/>
        <v>6.666666666666667</v>
      </c>
      <c r="AD19" s="72">
        <f t="shared" si="9"/>
        <v>6.666666666666667</v>
      </c>
      <c r="AE19" s="72">
        <f t="shared" si="9"/>
        <v>6.666666666666667</v>
      </c>
      <c r="AF19" s="72">
        <f t="shared" si="9"/>
        <v>5</v>
      </c>
      <c r="AG19" s="72">
        <f t="shared" si="9"/>
        <v>6.666666666666667</v>
      </c>
      <c r="AH19" s="72">
        <f t="shared" si="9"/>
        <v>6.666666666666667</v>
      </c>
      <c r="AI19" s="72">
        <f t="shared" si="9"/>
        <v>5</v>
      </c>
      <c r="AJ19" s="72">
        <f t="shared" si="9"/>
        <v>6.666666666666667</v>
      </c>
      <c r="AK19" s="72">
        <f t="shared" si="9"/>
        <v>6.666666666666667</v>
      </c>
      <c r="AL19" s="73">
        <f t="shared" ref="AL19:AL29" si="10">SUM(O19:AK19)</f>
        <v>141.66666666666669</v>
      </c>
      <c r="AM19" s="41"/>
      <c r="AN19" s="60"/>
    </row>
    <row r="20" spans="1:41" x14ac:dyDescent="0.25">
      <c r="N20" s="66" t="s">
        <v>64</v>
      </c>
      <c r="O20" s="72">
        <f t="shared" ref="O20:AH26" si="11">IF(O6="SS",$I$6,IF(O6="S",$H$6,IF(O6="TS",$G$6,IF(O6="STS",$F$6,0))))</f>
        <v>6.666666666666667</v>
      </c>
      <c r="P20" s="72">
        <f t="shared" si="11"/>
        <v>6.666666666666667</v>
      </c>
      <c r="Q20" s="72">
        <f t="shared" si="11"/>
        <v>6.666666666666667</v>
      </c>
      <c r="R20" s="72">
        <f t="shared" si="11"/>
        <v>6.666666666666667</v>
      </c>
      <c r="S20" s="72">
        <f t="shared" si="11"/>
        <v>6.666666666666667</v>
      </c>
      <c r="T20" s="72">
        <f t="shared" si="11"/>
        <v>6.666666666666667</v>
      </c>
      <c r="U20" s="72">
        <f t="shared" si="11"/>
        <v>5</v>
      </c>
      <c r="V20" s="72">
        <f t="shared" si="11"/>
        <v>5</v>
      </c>
      <c r="W20" s="72">
        <f t="shared" si="11"/>
        <v>5</v>
      </c>
      <c r="X20" s="72">
        <f t="shared" si="11"/>
        <v>6.666666666666667</v>
      </c>
      <c r="Y20" s="72">
        <f t="shared" si="11"/>
        <v>5</v>
      </c>
      <c r="Z20" s="72">
        <f t="shared" si="11"/>
        <v>5</v>
      </c>
      <c r="AA20" s="72">
        <f t="shared" si="11"/>
        <v>5</v>
      </c>
      <c r="AB20" s="72">
        <f t="shared" si="11"/>
        <v>5</v>
      </c>
      <c r="AC20" s="72">
        <f t="shared" si="11"/>
        <v>6.666666666666667</v>
      </c>
      <c r="AD20" s="72">
        <f t="shared" si="11"/>
        <v>6.666666666666667</v>
      </c>
      <c r="AE20" s="72">
        <f t="shared" si="11"/>
        <v>6.666666666666667</v>
      </c>
      <c r="AF20" s="72">
        <f t="shared" si="11"/>
        <v>5</v>
      </c>
      <c r="AG20" s="72">
        <f t="shared" si="11"/>
        <v>6.666666666666667</v>
      </c>
      <c r="AH20" s="72">
        <f t="shared" si="11"/>
        <v>5</v>
      </c>
      <c r="AI20" s="72">
        <f t="shared" si="9"/>
        <v>6.666666666666667</v>
      </c>
      <c r="AJ20" s="72">
        <f t="shared" si="9"/>
        <v>5</v>
      </c>
      <c r="AK20" s="72">
        <f t="shared" si="9"/>
        <v>6.666666666666667</v>
      </c>
      <c r="AL20" s="73">
        <f t="shared" si="10"/>
        <v>136.66666666666666</v>
      </c>
      <c r="AM20" s="41"/>
      <c r="AN20" s="60"/>
    </row>
    <row r="21" spans="1:41" x14ac:dyDescent="0.25">
      <c r="N21" s="66" t="s">
        <v>65</v>
      </c>
      <c r="O21" s="72">
        <f t="shared" si="11"/>
        <v>6.666666666666667</v>
      </c>
      <c r="P21" s="72">
        <f t="shared" si="11"/>
        <v>6.666666666666667</v>
      </c>
      <c r="Q21" s="72">
        <f t="shared" si="11"/>
        <v>6.666666666666667</v>
      </c>
      <c r="R21" s="72">
        <f t="shared" si="11"/>
        <v>6.666666666666667</v>
      </c>
      <c r="S21" s="72">
        <f t="shared" si="11"/>
        <v>6.666666666666667</v>
      </c>
      <c r="T21" s="72">
        <f t="shared" si="11"/>
        <v>6.666666666666667</v>
      </c>
      <c r="U21" s="72">
        <f t="shared" si="11"/>
        <v>6.666666666666667</v>
      </c>
      <c r="V21" s="72">
        <f t="shared" si="11"/>
        <v>5</v>
      </c>
      <c r="W21" s="72">
        <f t="shared" si="11"/>
        <v>5</v>
      </c>
      <c r="X21" s="72">
        <f t="shared" si="11"/>
        <v>6.666666666666667</v>
      </c>
      <c r="Y21" s="72">
        <f t="shared" si="11"/>
        <v>6.666666666666667</v>
      </c>
      <c r="Z21" s="72">
        <f t="shared" si="11"/>
        <v>5</v>
      </c>
      <c r="AA21" s="72">
        <f t="shared" si="11"/>
        <v>5</v>
      </c>
      <c r="AB21" s="72">
        <f t="shared" si="11"/>
        <v>5</v>
      </c>
      <c r="AC21" s="72">
        <f t="shared" si="11"/>
        <v>6.666666666666667</v>
      </c>
      <c r="AD21" s="72">
        <f t="shared" si="11"/>
        <v>5</v>
      </c>
      <c r="AE21" s="72">
        <f t="shared" si="11"/>
        <v>5</v>
      </c>
      <c r="AF21" s="72">
        <f t="shared" si="11"/>
        <v>5</v>
      </c>
      <c r="AG21" s="72">
        <f t="shared" si="11"/>
        <v>6.666666666666667</v>
      </c>
      <c r="AH21" s="72">
        <f t="shared" si="11"/>
        <v>5</v>
      </c>
      <c r="AI21" s="72">
        <f t="shared" si="9"/>
        <v>6.666666666666667</v>
      </c>
      <c r="AJ21" s="72">
        <f t="shared" si="9"/>
        <v>5</v>
      </c>
      <c r="AK21" s="72">
        <f t="shared" si="9"/>
        <v>5</v>
      </c>
      <c r="AL21" s="73">
        <f t="shared" si="10"/>
        <v>135</v>
      </c>
      <c r="AM21" s="41"/>
      <c r="AN21" s="60"/>
    </row>
    <row r="22" spans="1:41" x14ac:dyDescent="0.25">
      <c r="N22" s="66" t="s">
        <v>66</v>
      </c>
      <c r="O22" s="72">
        <f t="shared" si="11"/>
        <v>6.666666666666667</v>
      </c>
      <c r="P22" s="72">
        <f t="shared" si="11"/>
        <v>6.666666666666667</v>
      </c>
      <c r="Q22" s="72">
        <f t="shared" si="11"/>
        <v>5</v>
      </c>
      <c r="R22" s="72">
        <f t="shared" si="11"/>
        <v>6.666666666666667</v>
      </c>
      <c r="S22" s="72">
        <f t="shared" si="11"/>
        <v>5</v>
      </c>
      <c r="T22" s="72">
        <f t="shared" si="11"/>
        <v>6.666666666666667</v>
      </c>
      <c r="U22" s="72">
        <f t="shared" si="11"/>
        <v>5</v>
      </c>
      <c r="V22" s="72">
        <f t="shared" si="11"/>
        <v>3.3333333333333335</v>
      </c>
      <c r="W22" s="72">
        <f t="shared" si="11"/>
        <v>5</v>
      </c>
      <c r="X22" s="72">
        <f t="shared" si="11"/>
        <v>6.666666666666667</v>
      </c>
      <c r="Y22" s="72">
        <f t="shared" si="11"/>
        <v>5</v>
      </c>
      <c r="Z22" s="72">
        <f t="shared" si="11"/>
        <v>5</v>
      </c>
      <c r="AA22" s="72">
        <f t="shared" si="11"/>
        <v>5</v>
      </c>
      <c r="AB22" s="72">
        <f t="shared" si="11"/>
        <v>5</v>
      </c>
      <c r="AC22" s="72">
        <f t="shared" si="11"/>
        <v>6.666666666666667</v>
      </c>
      <c r="AD22" s="72">
        <f t="shared" si="11"/>
        <v>5</v>
      </c>
      <c r="AE22" s="72">
        <f t="shared" si="11"/>
        <v>3.3333333333333335</v>
      </c>
      <c r="AF22" s="72">
        <f t="shared" si="11"/>
        <v>3.3333333333333335</v>
      </c>
      <c r="AG22" s="72">
        <f t="shared" si="11"/>
        <v>5</v>
      </c>
      <c r="AH22" s="72">
        <f t="shared" si="11"/>
        <v>5</v>
      </c>
      <c r="AI22" s="72">
        <f t="shared" si="9"/>
        <v>5</v>
      </c>
      <c r="AJ22" s="72">
        <f t="shared" si="9"/>
        <v>5</v>
      </c>
      <c r="AK22" s="72">
        <f t="shared" si="9"/>
        <v>5</v>
      </c>
      <c r="AL22" s="73">
        <f t="shared" si="10"/>
        <v>120</v>
      </c>
      <c r="AM22" s="41"/>
      <c r="AN22" s="60"/>
    </row>
    <row r="23" spans="1:41" x14ac:dyDescent="0.25">
      <c r="N23" s="66" t="s">
        <v>67</v>
      </c>
      <c r="O23" s="72">
        <f t="shared" si="11"/>
        <v>6.666666666666667</v>
      </c>
      <c r="P23" s="72">
        <f t="shared" si="11"/>
        <v>6.666666666666667</v>
      </c>
      <c r="Q23" s="72">
        <f t="shared" si="11"/>
        <v>6.666666666666667</v>
      </c>
      <c r="R23" s="72">
        <f t="shared" si="11"/>
        <v>6.666666666666667</v>
      </c>
      <c r="S23" s="72">
        <f t="shared" si="11"/>
        <v>6.666666666666667</v>
      </c>
      <c r="T23" s="72">
        <f t="shared" si="11"/>
        <v>6.666666666666667</v>
      </c>
      <c r="U23" s="72">
        <f t="shared" si="11"/>
        <v>6.666666666666667</v>
      </c>
      <c r="V23" s="72">
        <f t="shared" si="11"/>
        <v>5</v>
      </c>
      <c r="W23" s="72">
        <f t="shared" si="11"/>
        <v>5</v>
      </c>
      <c r="X23" s="72">
        <f t="shared" si="11"/>
        <v>6.666666666666667</v>
      </c>
      <c r="Y23" s="72">
        <f t="shared" si="11"/>
        <v>5</v>
      </c>
      <c r="Z23" s="72">
        <f t="shared" si="11"/>
        <v>5</v>
      </c>
      <c r="AA23" s="72">
        <f t="shared" si="11"/>
        <v>5</v>
      </c>
      <c r="AB23" s="72">
        <f t="shared" si="11"/>
        <v>5</v>
      </c>
      <c r="AC23" s="72">
        <f t="shared" si="11"/>
        <v>6.666666666666667</v>
      </c>
      <c r="AD23" s="72">
        <f t="shared" si="11"/>
        <v>6.666666666666667</v>
      </c>
      <c r="AE23" s="72">
        <f t="shared" si="11"/>
        <v>6.666666666666667</v>
      </c>
      <c r="AF23" s="72">
        <f t="shared" si="11"/>
        <v>5</v>
      </c>
      <c r="AG23" s="72">
        <f t="shared" si="11"/>
        <v>6.666666666666667</v>
      </c>
      <c r="AH23" s="72">
        <f t="shared" si="11"/>
        <v>5</v>
      </c>
      <c r="AI23" s="72">
        <f t="shared" si="9"/>
        <v>5</v>
      </c>
      <c r="AJ23" s="72">
        <f t="shared" si="9"/>
        <v>6.666666666666667</v>
      </c>
      <c r="AK23" s="72">
        <f t="shared" si="9"/>
        <v>5</v>
      </c>
      <c r="AL23" s="73">
        <f t="shared" si="10"/>
        <v>136.66666666666669</v>
      </c>
      <c r="AM23" s="41"/>
      <c r="AN23" s="60"/>
    </row>
    <row r="24" spans="1:41" x14ac:dyDescent="0.25">
      <c r="N24" s="66" t="s">
        <v>68</v>
      </c>
      <c r="O24" s="72">
        <f t="shared" si="11"/>
        <v>6.666666666666667</v>
      </c>
      <c r="P24" s="72">
        <f t="shared" si="11"/>
        <v>6.666666666666667</v>
      </c>
      <c r="Q24" s="72">
        <f t="shared" si="11"/>
        <v>6.666666666666667</v>
      </c>
      <c r="R24" s="72">
        <f t="shared" si="11"/>
        <v>6.666666666666667</v>
      </c>
      <c r="S24" s="72">
        <f t="shared" si="11"/>
        <v>6.666666666666667</v>
      </c>
      <c r="T24" s="72">
        <f t="shared" si="11"/>
        <v>6.666666666666667</v>
      </c>
      <c r="U24" s="72">
        <f t="shared" si="11"/>
        <v>6.666666666666667</v>
      </c>
      <c r="V24" s="72">
        <f t="shared" si="11"/>
        <v>5</v>
      </c>
      <c r="W24" s="72">
        <f t="shared" si="11"/>
        <v>6.666666666666667</v>
      </c>
      <c r="X24" s="72">
        <f t="shared" si="11"/>
        <v>6.666666666666667</v>
      </c>
      <c r="Y24" s="72">
        <f t="shared" si="11"/>
        <v>6.666666666666667</v>
      </c>
      <c r="Z24" s="72">
        <f t="shared" si="11"/>
        <v>5</v>
      </c>
      <c r="AA24" s="72">
        <f t="shared" si="11"/>
        <v>5</v>
      </c>
      <c r="AB24" s="72">
        <f t="shared" si="11"/>
        <v>5</v>
      </c>
      <c r="AC24" s="72">
        <f t="shared" si="11"/>
        <v>6.666666666666667</v>
      </c>
      <c r="AD24" s="72">
        <f t="shared" si="11"/>
        <v>6.666666666666667</v>
      </c>
      <c r="AE24" s="72">
        <f t="shared" si="11"/>
        <v>6.666666666666667</v>
      </c>
      <c r="AF24" s="72">
        <f t="shared" si="11"/>
        <v>5</v>
      </c>
      <c r="AG24" s="72">
        <f t="shared" si="11"/>
        <v>5</v>
      </c>
      <c r="AH24" s="72">
        <f t="shared" si="11"/>
        <v>5</v>
      </c>
      <c r="AI24" s="72">
        <f t="shared" si="9"/>
        <v>5</v>
      </c>
      <c r="AJ24" s="72">
        <f t="shared" si="9"/>
        <v>5</v>
      </c>
      <c r="AK24" s="72">
        <f t="shared" si="9"/>
        <v>5</v>
      </c>
      <c r="AL24" s="73">
        <f t="shared" si="10"/>
        <v>136.66666666666669</v>
      </c>
      <c r="AM24" s="41"/>
      <c r="AN24" s="60"/>
    </row>
    <row r="25" spans="1:41" x14ac:dyDescent="0.25">
      <c r="A25" t="s">
        <v>85</v>
      </c>
      <c r="N25" s="66" t="s">
        <v>69</v>
      </c>
      <c r="O25" s="72">
        <f t="shared" si="11"/>
        <v>3.3333333333333335</v>
      </c>
      <c r="P25" s="72">
        <f t="shared" si="11"/>
        <v>1.6666666666666667</v>
      </c>
      <c r="Q25" s="72">
        <f t="shared" si="11"/>
        <v>1.6666666666666667</v>
      </c>
      <c r="R25" s="72">
        <f t="shared" si="11"/>
        <v>5</v>
      </c>
      <c r="S25" s="72">
        <f t="shared" si="11"/>
        <v>3.3333333333333335</v>
      </c>
      <c r="T25" s="72">
        <f t="shared" si="11"/>
        <v>1.6666666666666667</v>
      </c>
      <c r="U25" s="72">
        <f t="shared" si="11"/>
        <v>6.666666666666667</v>
      </c>
      <c r="V25" s="72">
        <f t="shared" si="11"/>
        <v>3.3333333333333335</v>
      </c>
      <c r="W25" s="72">
        <f t="shared" si="11"/>
        <v>3.3333333333333335</v>
      </c>
      <c r="X25" s="72">
        <f t="shared" si="11"/>
        <v>6.666666666666667</v>
      </c>
      <c r="Y25" s="72">
        <f t="shared" si="11"/>
        <v>3.3333333333333335</v>
      </c>
      <c r="Z25" s="72">
        <f t="shared" si="11"/>
        <v>1.6666666666666667</v>
      </c>
      <c r="AA25" s="72">
        <f t="shared" si="11"/>
        <v>5</v>
      </c>
      <c r="AB25" s="72">
        <f t="shared" si="11"/>
        <v>5</v>
      </c>
      <c r="AC25" s="72">
        <f t="shared" si="11"/>
        <v>6.666666666666667</v>
      </c>
      <c r="AD25" s="72">
        <f t="shared" si="11"/>
        <v>1.6666666666666667</v>
      </c>
      <c r="AE25" s="72">
        <f t="shared" si="11"/>
        <v>3.3333333333333335</v>
      </c>
      <c r="AF25" s="72">
        <f t="shared" si="11"/>
        <v>3.3333333333333335</v>
      </c>
      <c r="AG25" s="72">
        <f t="shared" si="11"/>
        <v>3.3333333333333335</v>
      </c>
      <c r="AH25" s="72">
        <f t="shared" si="11"/>
        <v>5</v>
      </c>
      <c r="AI25" s="72">
        <f t="shared" si="9"/>
        <v>5</v>
      </c>
      <c r="AJ25" s="72">
        <f t="shared" si="9"/>
        <v>5</v>
      </c>
      <c r="AK25" s="72">
        <f t="shared" si="9"/>
        <v>6.666666666666667</v>
      </c>
      <c r="AL25" s="73">
        <f t="shared" si="10"/>
        <v>91.666666666666657</v>
      </c>
      <c r="AM25" s="41"/>
      <c r="AN25" s="41"/>
    </row>
    <row r="26" spans="1:41" x14ac:dyDescent="0.25">
      <c r="A26" t="s">
        <v>86</v>
      </c>
      <c r="N26" s="66" t="s">
        <v>89</v>
      </c>
      <c r="O26" s="72">
        <f>IF(O12="SS",$I$6,IF(O12="S",$H$6,IF(O12="TS",$G$6,IF(O12="STS",$F$6,0))))</f>
        <v>5</v>
      </c>
      <c r="P26" s="72">
        <f t="shared" si="11"/>
        <v>6.666666666666667</v>
      </c>
      <c r="Q26" s="72">
        <f>IF(Q12="SS",$I$6,IF(Q12="S",$H$6,IF(Q12="TS",$G$6,IF(Q12="STS",$F$6,0))))</f>
        <v>5</v>
      </c>
      <c r="R26" s="72">
        <f t="shared" si="11"/>
        <v>6.666666666666667</v>
      </c>
      <c r="S26" s="72">
        <f t="shared" si="11"/>
        <v>6.666666666666667</v>
      </c>
      <c r="T26" s="72">
        <f t="shared" si="11"/>
        <v>6.666666666666667</v>
      </c>
      <c r="U26" s="72">
        <f>IF(U12="SS",$I$6,IF(U12="S",$H$6,IF(U12="TS",$G$6,IF(U12="STS",$F$6,0))))</f>
        <v>6.666666666666667</v>
      </c>
      <c r="V26" s="72">
        <f t="shared" si="11"/>
        <v>5</v>
      </c>
      <c r="W26" s="72">
        <f t="shared" si="11"/>
        <v>5</v>
      </c>
      <c r="X26" s="72">
        <f t="shared" si="11"/>
        <v>6.666666666666667</v>
      </c>
      <c r="Y26" s="72">
        <f t="shared" si="11"/>
        <v>5</v>
      </c>
      <c r="Z26" s="72">
        <f t="shared" si="11"/>
        <v>5</v>
      </c>
      <c r="AA26" s="72">
        <f t="shared" si="11"/>
        <v>5</v>
      </c>
      <c r="AB26" s="72">
        <f t="shared" si="11"/>
        <v>5</v>
      </c>
      <c r="AC26" s="72">
        <f t="shared" si="11"/>
        <v>6.666666666666667</v>
      </c>
      <c r="AD26" s="72">
        <f t="shared" si="11"/>
        <v>5</v>
      </c>
      <c r="AE26" s="72">
        <f t="shared" si="11"/>
        <v>3.3333333333333335</v>
      </c>
      <c r="AF26" s="72">
        <f t="shared" si="11"/>
        <v>5</v>
      </c>
      <c r="AG26" s="72">
        <f t="shared" si="11"/>
        <v>5</v>
      </c>
      <c r="AH26" s="72">
        <f t="shared" si="11"/>
        <v>5</v>
      </c>
      <c r="AI26" s="72">
        <f t="shared" si="9"/>
        <v>5</v>
      </c>
      <c r="AJ26" s="72">
        <f t="shared" si="9"/>
        <v>5</v>
      </c>
      <c r="AK26" s="72">
        <f t="shared" si="9"/>
        <v>5</v>
      </c>
      <c r="AL26" s="73">
        <f t="shared" si="10"/>
        <v>125</v>
      </c>
      <c r="AM26" s="60">
        <f>SUM(AL18:AL26)</f>
        <v>1161.6666666666667</v>
      </c>
      <c r="AN26" s="60">
        <f>+AM26/$AK$17</f>
        <v>50.507246376811601</v>
      </c>
    </row>
    <row r="27" spans="1:41" x14ac:dyDescent="0.25">
      <c r="A27" t="s">
        <v>87</v>
      </c>
      <c r="N27" s="71" t="s">
        <v>70</v>
      </c>
      <c r="O27" s="74">
        <f>IF(O13="SS",$I$12,IF(O13="S",$H$12,IF(O13="TS",$G$12,IF(O13="STS",$F$12,0))))</f>
        <v>13.333333333333334</v>
      </c>
      <c r="P27" s="74">
        <f t="shared" ref="P27:AK27" si="12">IF(P13="SS",$I$12,IF(P13="S",$H$12,IF(P13="TS",$G$12,IF(P13="STS",$F$12,0))))</f>
        <v>13.333333333333334</v>
      </c>
      <c r="Q27" s="74">
        <f t="shared" si="12"/>
        <v>13.333333333333334</v>
      </c>
      <c r="R27" s="74">
        <f t="shared" si="12"/>
        <v>13.333333333333334</v>
      </c>
      <c r="S27" s="74">
        <f t="shared" si="12"/>
        <v>13.333333333333334</v>
      </c>
      <c r="T27" s="74">
        <f t="shared" si="12"/>
        <v>13.333333333333334</v>
      </c>
      <c r="U27" s="74">
        <f t="shared" si="12"/>
        <v>10</v>
      </c>
      <c r="V27" s="74">
        <f t="shared" si="12"/>
        <v>13.333333333333334</v>
      </c>
      <c r="W27" s="74">
        <f t="shared" si="12"/>
        <v>13.333333333333334</v>
      </c>
      <c r="X27" s="74">
        <f t="shared" si="12"/>
        <v>13.333333333333334</v>
      </c>
      <c r="Y27" s="74">
        <f t="shared" si="12"/>
        <v>10</v>
      </c>
      <c r="Z27" s="74">
        <f t="shared" si="12"/>
        <v>10</v>
      </c>
      <c r="AA27" s="74">
        <f t="shared" si="12"/>
        <v>10</v>
      </c>
      <c r="AB27" s="74">
        <f t="shared" si="12"/>
        <v>10</v>
      </c>
      <c r="AC27" s="74">
        <f t="shared" si="12"/>
        <v>13.333333333333334</v>
      </c>
      <c r="AD27" s="74">
        <f t="shared" si="12"/>
        <v>13.333333333333334</v>
      </c>
      <c r="AE27" s="74">
        <f t="shared" si="12"/>
        <v>13.333333333333334</v>
      </c>
      <c r="AF27" s="74">
        <f t="shared" si="12"/>
        <v>10</v>
      </c>
      <c r="AG27" s="74">
        <f t="shared" si="12"/>
        <v>13.333333333333334</v>
      </c>
      <c r="AH27" s="74">
        <f t="shared" si="12"/>
        <v>10</v>
      </c>
      <c r="AI27" s="74">
        <f t="shared" si="12"/>
        <v>10</v>
      </c>
      <c r="AJ27" s="74">
        <f t="shared" si="12"/>
        <v>13.333333333333334</v>
      </c>
      <c r="AK27" s="74">
        <f t="shared" si="12"/>
        <v>10</v>
      </c>
      <c r="AL27" s="75">
        <f t="shared" si="10"/>
        <v>276.66666666666669</v>
      </c>
      <c r="AM27" s="60"/>
      <c r="AN27" s="60"/>
    </row>
    <row r="28" spans="1:41" x14ac:dyDescent="0.25">
      <c r="A28" t="s">
        <v>88</v>
      </c>
      <c r="N28" s="71" t="s">
        <v>71</v>
      </c>
      <c r="O28" s="74">
        <f>IF(O14="SS",$I$12,IF(O14="S",$H$12,IF(O14="TS",$G$12,IF(O14="STS",$F$12,0))))</f>
        <v>13.333333333333334</v>
      </c>
      <c r="P28" s="74">
        <f t="shared" ref="P28:AK28" si="13">IF(P14="SS",$I$12,IF(P14="S",$H$12,IF(P14="TS",$G$12,IF(P14="STS",$F$12,0))))</f>
        <v>13.333333333333334</v>
      </c>
      <c r="Q28" s="74">
        <f t="shared" si="13"/>
        <v>10</v>
      </c>
      <c r="R28" s="74">
        <f t="shared" si="13"/>
        <v>13.333333333333334</v>
      </c>
      <c r="S28" s="74">
        <f t="shared" si="13"/>
        <v>13.333333333333334</v>
      </c>
      <c r="T28" s="74">
        <f t="shared" si="13"/>
        <v>13.333333333333334</v>
      </c>
      <c r="U28" s="74">
        <f t="shared" si="13"/>
        <v>13.333333333333334</v>
      </c>
      <c r="V28" s="74">
        <f>IF(V14="SS",$I$12,IF(V14="S",$H$12,IF(V14="TS",$G$12,IF(V14="STS",$F$12,0))))</f>
        <v>13.333333333333334</v>
      </c>
      <c r="W28" s="74">
        <f t="shared" si="13"/>
        <v>10</v>
      </c>
      <c r="X28" s="74">
        <f t="shared" si="13"/>
        <v>13.333333333333334</v>
      </c>
      <c r="Y28" s="74">
        <f t="shared" si="13"/>
        <v>10</v>
      </c>
      <c r="Z28" s="74">
        <f t="shared" si="13"/>
        <v>10</v>
      </c>
      <c r="AA28" s="74">
        <f t="shared" si="13"/>
        <v>10</v>
      </c>
      <c r="AB28" s="74">
        <f t="shared" si="13"/>
        <v>10</v>
      </c>
      <c r="AC28" s="74">
        <f t="shared" si="13"/>
        <v>13.333333333333334</v>
      </c>
      <c r="AD28" s="74">
        <f t="shared" si="13"/>
        <v>13.333333333333334</v>
      </c>
      <c r="AE28" s="74">
        <f t="shared" si="13"/>
        <v>13.333333333333334</v>
      </c>
      <c r="AF28" s="74">
        <f t="shared" si="13"/>
        <v>10</v>
      </c>
      <c r="AG28" s="74">
        <f t="shared" si="13"/>
        <v>13.333333333333334</v>
      </c>
      <c r="AH28" s="74">
        <f t="shared" si="13"/>
        <v>10</v>
      </c>
      <c r="AI28" s="74">
        <f t="shared" si="13"/>
        <v>10</v>
      </c>
      <c r="AJ28" s="74">
        <f t="shared" si="13"/>
        <v>13.333333333333334</v>
      </c>
      <c r="AK28" s="74">
        <f t="shared" si="13"/>
        <v>10</v>
      </c>
      <c r="AL28" s="75">
        <f t="shared" si="10"/>
        <v>273.33333333333337</v>
      </c>
      <c r="AM28" s="60"/>
      <c r="AN28" s="60"/>
    </row>
    <row r="29" spans="1:41" x14ac:dyDescent="0.25">
      <c r="N29" s="71" t="s">
        <v>83</v>
      </c>
      <c r="O29" s="74">
        <f>IF(O15="SS",$I$12,IF(O15="S",$H$12,IF(O15="TS",$G$12,IF(O15="STS",$F$12,0))))</f>
        <v>13.333333333333334</v>
      </c>
      <c r="P29" s="74">
        <f t="shared" ref="P29:U29" si="14">IF(P15="SS",$I$12,IF(P15="S",$H$12,IF(P15="TS",$G$12,IF(P15="STS",$F$12,0))))</f>
        <v>13.333333333333334</v>
      </c>
      <c r="Q29" s="74">
        <f t="shared" si="14"/>
        <v>10</v>
      </c>
      <c r="R29" s="74">
        <f t="shared" si="14"/>
        <v>13.333333333333334</v>
      </c>
      <c r="S29" s="74">
        <f t="shared" si="14"/>
        <v>10</v>
      </c>
      <c r="T29" s="74">
        <f t="shared" si="14"/>
        <v>13.333333333333334</v>
      </c>
      <c r="U29" s="74">
        <f t="shared" si="14"/>
        <v>13.333333333333334</v>
      </c>
      <c r="V29" s="74">
        <f>IF(V15="SS",$I$12,IF(V15="S",$H$12,IF(V15="TS",$G$12,IF(V15="STS",$F$12,0))))</f>
        <v>10</v>
      </c>
      <c r="W29" s="74">
        <f t="shared" ref="W29:AK29" si="15">IF(W15="SS",$I$12,IF(W15="S",$H$12,IF(W15="TS",$G$12,IF(W15="STS",$F$12,0))))</f>
        <v>13.333333333333334</v>
      </c>
      <c r="X29" s="74">
        <f t="shared" si="15"/>
        <v>13.333333333333334</v>
      </c>
      <c r="Y29" s="74">
        <f t="shared" si="15"/>
        <v>10</v>
      </c>
      <c r="Z29" s="74">
        <f t="shared" si="15"/>
        <v>10</v>
      </c>
      <c r="AA29" s="74">
        <f t="shared" si="15"/>
        <v>10</v>
      </c>
      <c r="AB29" s="74">
        <f t="shared" si="15"/>
        <v>10</v>
      </c>
      <c r="AC29" s="74">
        <f t="shared" si="15"/>
        <v>13.333333333333334</v>
      </c>
      <c r="AD29" s="74">
        <f t="shared" si="15"/>
        <v>13.333333333333334</v>
      </c>
      <c r="AE29" s="74">
        <f t="shared" si="15"/>
        <v>13.333333333333334</v>
      </c>
      <c r="AF29" s="74">
        <f t="shared" si="15"/>
        <v>10</v>
      </c>
      <c r="AG29" s="74">
        <f t="shared" si="15"/>
        <v>10</v>
      </c>
      <c r="AH29" s="74">
        <f t="shared" si="15"/>
        <v>10</v>
      </c>
      <c r="AI29" s="74">
        <f t="shared" si="15"/>
        <v>10</v>
      </c>
      <c r="AJ29" s="74">
        <f t="shared" si="15"/>
        <v>13.333333333333334</v>
      </c>
      <c r="AK29" s="74">
        <f t="shared" si="15"/>
        <v>10</v>
      </c>
      <c r="AL29" s="75">
        <f t="shared" si="10"/>
        <v>266.66666666666669</v>
      </c>
      <c r="AM29" s="60">
        <f>SUM(AL27:AL29)</f>
        <v>816.66666666666674</v>
      </c>
      <c r="AN29" s="60">
        <f>+AM29/AK17</f>
        <v>35.507246376811601</v>
      </c>
    </row>
    <row r="30" spans="1:41" x14ac:dyDescent="0.25">
      <c r="O30" s="58">
        <f>SUM(O18:O29)</f>
        <v>94.999999999999986</v>
      </c>
      <c r="P30" s="58">
        <f t="shared" ref="P30:AK30" si="16">SUM(P18:P29)</f>
        <v>94.999999999999986</v>
      </c>
      <c r="Q30" s="58">
        <f t="shared" si="16"/>
        <v>85</v>
      </c>
      <c r="R30" s="58">
        <f t="shared" si="16"/>
        <v>96.666666666666657</v>
      </c>
      <c r="S30" s="58">
        <f t="shared" si="16"/>
        <v>91.666666666666657</v>
      </c>
      <c r="T30" s="58">
        <f t="shared" si="16"/>
        <v>94.999999999999986</v>
      </c>
      <c r="U30" s="58">
        <f t="shared" si="16"/>
        <v>91.666666666666657</v>
      </c>
      <c r="V30" s="58">
        <f t="shared" si="16"/>
        <v>78.333333333333329</v>
      </c>
      <c r="W30" s="58">
        <f t="shared" si="16"/>
        <v>83.333333333333329</v>
      </c>
      <c r="X30" s="58">
        <f t="shared" si="16"/>
        <v>99.999999999999986</v>
      </c>
      <c r="Y30" s="58">
        <f t="shared" si="16"/>
        <v>80</v>
      </c>
      <c r="Z30" s="58">
        <f t="shared" si="16"/>
        <v>71.666666666666657</v>
      </c>
      <c r="AA30" s="58">
        <f t="shared" si="16"/>
        <v>75</v>
      </c>
      <c r="AB30" s="58">
        <f t="shared" si="16"/>
        <v>75</v>
      </c>
      <c r="AC30" s="58">
        <f t="shared" si="16"/>
        <v>99.999999999999986</v>
      </c>
      <c r="AD30" s="58">
        <f t="shared" si="16"/>
        <v>89.999999999999986</v>
      </c>
      <c r="AE30" s="58">
        <f t="shared" si="16"/>
        <v>88.333333333333329</v>
      </c>
      <c r="AF30" s="58">
        <f t="shared" si="16"/>
        <v>71.666666666666657</v>
      </c>
      <c r="AG30" s="58">
        <f t="shared" si="16"/>
        <v>86.666666666666671</v>
      </c>
      <c r="AH30" s="58">
        <f t="shared" si="16"/>
        <v>78.333333333333343</v>
      </c>
      <c r="AI30" s="58">
        <f t="shared" si="16"/>
        <v>78.333333333333343</v>
      </c>
      <c r="AJ30" s="58">
        <f t="shared" si="16"/>
        <v>90</v>
      </c>
      <c r="AK30" s="58">
        <f t="shared" si="16"/>
        <v>81.666666666666657</v>
      </c>
      <c r="AL30" s="76">
        <f>SUM(AL18:AL29)</f>
        <v>1978.3333333333337</v>
      </c>
      <c r="AM30" s="41"/>
      <c r="AN30" s="60">
        <f>SUM(AN26:AN29)</f>
        <v>86.014492753623202</v>
      </c>
      <c r="AO30" t="str">
        <f>IF((AN30)&lt;25,"Tidak bermanfaat",IF((AN30)&lt;50,"Belum bermanfaat",IF((AN30)&lt;75,"Bermanfaat",IF((AN30)&lt;=100,"Sangat bermanfaat",0))))</f>
        <v>Sangat bermanfaat</v>
      </c>
    </row>
  </sheetData>
  <mergeCells count="1">
    <mergeCell ref="O1:AK1"/>
  </mergeCells>
  <pageMargins left="0.25" right="0.25" top="0.75" bottom="0.75" header="0.3" footer="0.3"/>
  <pageSetup paperSize="9" scale="50" orientation="landscape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view="pageBreakPreview" topLeftCell="U7" zoomScale="70" zoomScaleNormal="90" zoomScaleSheetLayoutView="70" workbookViewId="0">
      <selection activeCell="AG4" sqref="AG4:AJ16"/>
    </sheetView>
  </sheetViews>
  <sheetFormatPr defaultColWidth="8.85546875" defaultRowHeight="15" x14ac:dyDescent="0.25"/>
  <cols>
    <col min="1" max="1" width="13.140625" customWidth="1"/>
    <col min="2" max="2" width="4.42578125" customWidth="1"/>
    <col min="3" max="3" width="3.42578125" customWidth="1"/>
    <col min="4" max="4" width="3.7109375" customWidth="1"/>
    <col min="5" max="5" width="12.28515625" customWidth="1"/>
    <col min="6" max="9" width="6.7109375" customWidth="1"/>
    <col min="13" max="13" width="3.140625" customWidth="1"/>
    <col min="14" max="14" width="4.140625" style="41" customWidth="1"/>
    <col min="15" max="20" width="4.85546875" style="58" customWidth="1"/>
    <col min="21" max="23" width="4.85546875" style="41" customWidth="1"/>
    <col min="24" max="31" width="4.85546875" customWidth="1"/>
    <col min="32" max="32" width="10.42578125" customWidth="1"/>
  </cols>
  <sheetData>
    <row r="1" spans="1:37" ht="23.25" x14ac:dyDescent="0.35">
      <c r="A1" s="138" t="s">
        <v>166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</row>
    <row r="2" spans="1:37" ht="19.5" customHeight="1" x14ac:dyDescent="0.35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</row>
    <row r="3" spans="1:37" ht="18.75" customHeight="1" x14ac:dyDescent="0.35">
      <c r="A3" s="96" t="s">
        <v>100</v>
      </c>
      <c r="F3" s="62" t="s">
        <v>6</v>
      </c>
      <c r="G3" s="62" t="s">
        <v>5</v>
      </c>
      <c r="H3" s="62" t="s">
        <v>3</v>
      </c>
      <c r="I3" s="62" t="s">
        <v>4</v>
      </c>
      <c r="J3" s="52"/>
      <c r="K3" s="52"/>
      <c r="N3" s="41" t="s">
        <v>79</v>
      </c>
      <c r="O3" s="58">
        <v>1</v>
      </c>
      <c r="P3" s="58">
        <v>2</v>
      </c>
      <c r="Q3" s="58">
        <v>3</v>
      </c>
      <c r="R3" s="58">
        <v>4</v>
      </c>
      <c r="S3" s="58">
        <v>5</v>
      </c>
      <c r="T3" s="58">
        <v>6</v>
      </c>
      <c r="U3" s="41">
        <v>7</v>
      </c>
      <c r="V3" s="41">
        <v>8</v>
      </c>
      <c r="W3" s="41">
        <v>9</v>
      </c>
      <c r="X3" s="41">
        <v>10</v>
      </c>
      <c r="Y3" s="41">
        <v>11</v>
      </c>
      <c r="Z3" s="41">
        <v>12</v>
      </c>
      <c r="AA3" s="41">
        <v>13</v>
      </c>
      <c r="AB3" s="41">
        <v>14</v>
      </c>
      <c r="AC3" s="41">
        <v>15</v>
      </c>
      <c r="AD3" s="41">
        <v>16</v>
      </c>
      <c r="AE3" s="41">
        <v>17</v>
      </c>
      <c r="AF3" s="63"/>
      <c r="AG3" s="6" t="s">
        <v>4</v>
      </c>
      <c r="AH3" s="6" t="s">
        <v>3</v>
      </c>
      <c r="AI3" s="6" t="s">
        <v>5</v>
      </c>
      <c r="AJ3" s="6" t="s">
        <v>6</v>
      </c>
    </row>
    <row r="4" spans="1:37" x14ac:dyDescent="0.25">
      <c r="A4" t="s">
        <v>80</v>
      </c>
      <c r="B4" s="64">
        <v>60</v>
      </c>
      <c r="C4" s="52" t="s">
        <v>81</v>
      </c>
      <c r="D4">
        <v>6</v>
      </c>
      <c r="F4" s="52">
        <v>1</v>
      </c>
      <c r="G4" s="52">
        <v>2</v>
      </c>
      <c r="H4" s="52">
        <v>3</v>
      </c>
      <c r="I4" s="52">
        <v>4</v>
      </c>
      <c r="J4" s="52">
        <f>+COUNTA(F3:I3)</f>
        <v>4</v>
      </c>
      <c r="K4" s="65">
        <f>+$B$4/$J$4</f>
        <v>15</v>
      </c>
      <c r="N4" s="66" t="s">
        <v>62</v>
      </c>
      <c r="O4" s="58" t="s">
        <v>4</v>
      </c>
      <c r="P4" s="58" t="s">
        <v>4</v>
      </c>
      <c r="Q4" s="58" t="s">
        <v>3</v>
      </c>
      <c r="R4" s="58" t="s">
        <v>3</v>
      </c>
      <c r="S4" s="58" t="s">
        <v>3</v>
      </c>
      <c r="T4" s="58" t="s">
        <v>3</v>
      </c>
      <c r="U4" s="58" t="s">
        <v>3</v>
      </c>
      <c r="V4" s="58" t="s">
        <v>3</v>
      </c>
      <c r="W4" s="58" t="s">
        <v>4</v>
      </c>
      <c r="X4" s="58" t="s">
        <v>3</v>
      </c>
      <c r="Y4" s="58" t="s">
        <v>3</v>
      </c>
      <c r="Z4" s="58" t="s">
        <v>3</v>
      </c>
      <c r="AA4" s="58" t="s">
        <v>3</v>
      </c>
      <c r="AB4" s="58" t="s">
        <v>3</v>
      </c>
      <c r="AC4" s="58" t="s">
        <v>3</v>
      </c>
      <c r="AD4" s="58" t="s">
        <v>3</v>
      </c>
      <c r="AE4" s="58" t="s">
        <v>3</v>
      </c>
      <c r="AF4" s="52" t="s">
        <v>62</v>
      </c>
      <c r="AG4" s="2">
        <f>COUNTIF($O4:$AE4,$AG$3)</f>
        <v>3</v>
      </c>
      <c r="AH4" s="2">
        <f>COUNTIF($O4:$AE4,$AH$3)</f>
        <v>14</v>
      </c>
      <c r="AI4" s="2">
        <f>COUNTIF($O4:$AE4,$AI$3)</f>
        <v>0</v>
      </c>
      <c r="AJ4" s="2">
        <f>COUNTIF($O4:$AE4,$AJ$3)</f>
        <v>0</v>
      </c>
      <c r="AK4">
        <f t="shared" ref="AK4:AK16" si="0">SUM(AG4:AJ4)</f>
        <v>17</v>
      </c>
    </row>
    <row r="5" spans="1:37" x14ac:dyDescent="0.25">
      <c r="A5" t="s">
        <v>82</v>
      </c>
      <c r="B5" s="67">
        <v>40</v>
      </c>
      <c r="C5" s="67" t="s">
        <v>81</v>
      </c>
      <c r="D5">
        <v>7</v>
      </c>
      <c r="F5" s="52"/>
      <c r="G5" s="52"/>
      <c r="H5" s="52"/>
      <c r="I5" s="52"/>
      <c r="J5" s="52">
        <f>+$D$4</f>
        <v>6</v>
      </c>
      <c r="K5" s="65">
        <f>+K4/J5</f>
        <v>2.5</v>
      </c>
      <c r="N5" s="66" t="s">
        <v>63</v>
      </c>
      <c r="O5" s="58" t="s">
        <v>4</v>
      </c>
      <c r="P5" s="58" t="s">
        <v>4</v>
      </c>
      <c r="Q5" s="58" t="s">
        <v>3</v>
      </c>
      <c r="R5" s="58" t="s">
        <v>3</v>
      </c>
      <c r="S5" s="58" t="s">
        <v>3</v>
      </c>
      <c r="T5" s="58" t="s">
        <v>3</v>
      </c>
      <c r="U5" s="58" t="s">
        <v>3</v>
      </c>
      <c r="V5" s="58" t="s">
        <v>3</v>
      </c>
      <c r="W5" s="58" t="s">
        <v>4</v>
      </c>
      <c r="X5" s="58" t="s">
        <v>3</v>
      </c>
      <c r="Y5" s="58" t="s">
        <v>3</v>
      </c>
      <c r="Z5" s="58" t="s">
        <v>3</v>
      </c>
      <c r="AA5" s="58" t="s">
        <v>3</v>
      </c>
      <c r="AB5" s="58" t="s">
        <v>3</v>
      </c>
      <c r="AC5" s="58" t="s">
        <v>3</v>
      </c>
      <c r="AD5" s="58" t="s">
        <v>3</v>
      </c>
      <c r="AE5" s="58" t="s">
        <v>3</v>
      </c>
      <c r="AF5" s="52" t="s">
        <v>63</v>
      </c>
      <c r="AG5" s="113">
        <f t="shared" ref="AG5:AG16" si="1">COUNTIF($O5:$AE5,$AG$3)</f>
        <v>3</v>
      </c>
      <c r="AH5" s="113">
        <f t="shared" ref="AH5:AH16" si="2">COUNTIF($O5:$AE5,$AH$3)</f>
        <v>14</v>
      </c>
      <c r="AI5" s="113">
        <f t="shared" ref="AI5:AI16" si="3">COUNTIF($O5:$AE5,$AI$3)</f>
        <v>0</v>
      </c>
      <c r="AJ5" s="113">
        <f t="shared" ref="AJ5:AJ16" si="4">COUNTIF($O5:$AE5,$AJ$3)</f>
        <v>0</v>
      </c>
      <c r="AK5">
        <f t="shared" si="0"/>
        <v>17</v>
      </c>
    </row>
    <row r="6" spans="1:37" x14ac:dyDescent="0.25">
      <c r="D6">
        <f>SUM(D4:D5)</f>
        <v>13</v>
      </c>
      <c r="F6" s="65">
        <f>+$K$5*F4</f>
        <v>2.5</v>
      </c>
      <c r="G6" s="65">
        <f t="shared" ref="G6:I6" si="5">+$K$5*G4</f>
        <v>5</v>
      </c>
      <c r="H6" s="65">
        <f t="shared" si="5"/>
        <v>7.5</v>
      </c>
      <c r="I6" s="65">
        <f t="shared" si="5"/>
        <v>10</v>
      </c>
      <c r="J6" s="52"/>
      <c r="K6" s="52"/>
      <c r="N6" s="66" t="s">
        <v>64</v>
      </c>
      <c r="O6" s="58" t="s">
        <v>3</v>
      </c>
      <c r="P6" s="58" t="s">
        <v>3</v>
      </c>
      <c r="Q6" s="58" t="s">
        <v>3</v>
      </c>
      <c r="R6" s="58" t="s">
        <v>3</v>
      </c>
      <c r="S6" s="58" t="s">
        <v>3</v>
      </c>
      <c r="T6" s="58" t="s">
        <v>3</v>
      </c>
      <c r="U6" s="58" t="s">
        <v>3</v>
      </c>
      <c r="V6" s="58" t="s">
        <v>3</v>
      </c>
      <c r="W6" s="58" t="s">
        <v>4</v>
      </c>
      <c r="X6" s="58" t="s">
        <v>3</v>
      </c>
      <c r="Y6" s="58" t="s">
        <v>3</v>
      </c>
      <c r="Z6" s="58" t="s">
        <v>3</v>
      </c>
      <c r="AA6" s="58" t="s">
        <v>3</v>
      </c>
      <c r="AB6" s="58" t="s">
        <v>3</v>
      </c>
      <c r="AC6" s="58" t="s">
        <v>3</v>
      </c>
      <c r="AD6" s="58" t="s">
        <v>3</v>
      </c>
      <c r="AE6" s="58" t="s">
        <v>3</v>
      </c>
      <c r="AF6" s="52" t="s">
        <v>64</v>
      </c>
      <c r="AG6" s="113">
        <f t="shared" si="1"/>
        <v>1</v>
      </c>
      <c r="AH6" s="113">
        <f t="shared" si="2"/>
        <v>16</v>
      </c>
      <c r="AI6" s="113">
        <f t="shared" si="3"/>
        <v>0</v>
      </c>
      <c r="AJ6" s="113">
        <f t="shared" si="4"/>
        <v>0</v>
      </c>
      <c r="AK6">
        <f t="shared" si="0"/>
        <v>17</v>
      </c>
    </row>
    <row r="7" spans="1:37" x14ac:dyDescent="0.25">
      <c r="F7" s="52">
        <f>+F6*$J$5</f>
        <v>15</v>
      </c>
      <c r="G7" s="52">
        <f>+G6*$J$5</f>
        <v>30</v>
      </c>
      <c r="H7" s="52">
        <f>+H6*$J$5</f>
        <v>45</v>
      </c>
      <c r="I7" s="52">
        <f>+I6*$J$5</f>
        <v>60</v>
      </c>
      <c r="J7" s="52"/>
      <c r="K7" s="52"/>
      <c r="N7" s="66" t="s">
        <v>65</v>
      </c>
      <c r="O7" s="58" t="s">
        <v>3</v>
      </c>
      <c r="P7" s="58" t="s">
        <v>3</v>
      </c>
      <c r="Q7" s="58" t="s">
        <v>3</v>
      </c>
      <c r="R7" s="58" t="s">
        <v>3</v>
      </c>
      <c r="S7" s="58" t="s">
        <v>3</v>
      </c>
      <c r="T7" s="58" t="s">
        <v>3</v>
      </c>
      <c r="U7" s="58" t="s">
        <v>3</v>
      </c>
      <c r="V7" s="58" t="s">
        <v>3</v>
      </c>
      <c r="W7" s="58" t="s">
        <v>3</v>
      </c>
      <c r="X7" s="58" t="s">
        <v>4</v>
      </c>
      <c r="Y7" s="58" t="s">
        <v>3</v>
      </c>
      <c r="Z7" s="58" t="s">
        <v>3</v>
      </c>
      <c r="AA7" s="58" t="s">
        <v>3</v>
      </c>
      <c r="AB7" s="58" t="s">
        <v>3</v>
      </c>
      <c r="AC7" s="58" t="s">
        <v>3</v>
      </c>
      <c r="AD7" s="58" t="s">
        <v>3</v>
      </c>
      <c r="AE7" s="58" t="s">
        <v>3</v>
      </c>
      <c r="AF7" s="52" t="s">
        <v>65</v>
      </c>
      <c r="AG7" s="113">
        <f t="shared" si="1"/>
        <v>1</v>
      </c>
      <c r="AH7" s="113">
        <f t="shared" si="2"/>
        <v>16</v>
      </c>
      <c r="AI7" s="113">
        <f t="shared" si="3"/>
        <v>0</v>
      </c>
      <c r="AJ7" s="113">
        <f t="shared" si="4"/>
        <v>0</v>
      </c>
      <c r="AK7">
        <f t="shared" si="0"/>
        <v>17</v>
      </c>
    </row>
    <row r="8" spans="1:37" x14ac:dyDescent="0.25">
      <c r="N8" s="66" t="s">
        <v>66</v>
      </c>
      <c r="O8" s="58" t="s">
        <v>3</v>
      </c>
      <c r="P8" s="58" t="s">
        <v>3</v>
      </c>
      <c r="Q8" s="58" t="s">
        <v>3</v>
      </c>
      <c r="R8" s="58" t="s">
        <v>3</v>
      </c>
      <c r="S8" s="58" t="s">
        <v>3</v>
      </c>
      <c r="T8" s="58" t="s">
        <v>3</v>
      </c>
      <c r="U8" s="58" t="s">
        <v>3</v>
      </c>
      <c r="V8" s="58" t="s">
        <v>3</v>
      </c>
      <c r="W8" s="58" t="s">
        <v>3</v>
      </c>
      <c r="X8" s="58" t="s">
        <v>4</v>
      </c>
      <c r="Y8" s="58" t="s">
        <v>3</v>
      </c>
      <c r="Z8" s="58" t="s">
        <v>3</v>
      </c>
      <c r="AA8" s="58" t="s">
        <v>3</v>
      </c>
      <c r="AB8" s="58" t="s">
        <v>3</v>
      </c>
      <c r="AC8" s="58" t="s">
        <v>3</v>
      </c>
      <c r="AD8" s="58" t="s">
        <v>3</v>
      </c>
      <c r="AE8" s="58" t="s">
        <v>3</v>
      </c>
      <c r="AF8" s="52" t="s">
        <v>66</v>
      </c>
      <c r="AG8" s="113">
        <f t="shared" si="1"/>
        <v>1</v>
      </c>
      <c r="AH8" s="113">
        <f t="shared" si="2"/>
        <v>16</v>
      </c>
      <c r="AI8" s="113">
        <f t="shared" si="3"/>
        <v>0</v>
      </c>
      <c r="AJ8" s="113">
        <f t="shared" si="4"/>
        <v>0</v>
      </c>
      <c r="AK8">
        <f t="shared" si="0"/>
        <v>17</v>
      </c>
    </row>
    <row r="9" spans="1:37" x14ac:dyDescent="0.25">
      <c r="F9" s="68" t="s">
        <v>6</v>
      </c>
      <c r="G9" s="68" t="s">
        <v>5</v>
      </c>
      <c r="H9" s="68" t="s">
        <v>3</v>
      </c>
      <c r="I9" s="68" t="s">
        <v>4</v>
      </c>
      <c r="J9" s="69"/>
      <c r="K9" s="69"/>
      <c r="N9" s="66" t="s">
        <v>67</v>
      </c>
      <c r="O9" s="58" t="s">
        <v>4</v>
      </c>
      <c r="P9" s="58" t="s">
        <v>4</v>
      </c>
      <c r="Q9" s="58" t="s">
        <v>4</v>
      </c>
      <c r="R9" s="58" t="s">
        <v>4</v>
      </c>
      <c r="S9" s="58" t="s">
        <v>3</v>
      </c>
      <c r="T9" s="58" t="s">
        <v>3</v>
      </c>
      <c r="U9" s="58" t="s">
        <v>3</v>
      </c>
      <c r="V9" s="58" t="s">
        <v>3</v>
      </c>
      <c r="W9" s="58" t="s">
        <v>3</v>
      </c>
      <c r="X9" s="58" t="s">
        <v>4</v>
      </c>
      <c r="Y9" s="58" t="s">
        <v>3</v>
      </c>
      <c r="Z9" s="58" t="s">
        <v>3</v>
      </c>
      <c r="AA9" s="58" t="s">
        <v>3</v>
      </c>
      <c r="AB9" s="58" t="s">
        <v>3</v>
      </c>
      <c r="AC9" s="58" t="s">
        <v>3</v>
      </c>
      <c r="AD9" s="58" t="s">
        <v>3</v>
      </c>
      <c r="AE9" s="58" t="s">
        <v>3</v>
      </c>
      <c r="AF9" s="52" t="s">
        <v>67</v>
      </c>
      <c r="AG9" s="113">
        <f t="shared" si="1"/>
        <v>5</v>
      </c>
      <c r="AH9" s="113">
        <f t="shared" si="2"/>
        <v>12</v>
      </c>
      <c r="AI9" s="113">
        <f t="shared" si="3"/>
        <v>0</v>
      </c>
      <c r="AJ9" s="113">
        <f t="shared" si="4"/>
        <v>0</v>
      </c>
      <c r="AK9">
        <f t="shared" si="0"/>
        <v>17</v>
      </c>
    </row>
    <row r="10" spans="1:37" x14ac:dyDescent="0.25">
      <c r="F10" s="69">
        <v>1</v>
      </c>
      <c r="G10" s="69">
        <v>2</v>
      </c>
      <c r="H10" s="69">
        <v>3</v>
      </c>
      <c r="I10" s="69">
        <v>4</v>
      </c>
      <c r="J10" s="69">
        <f>+COUNTA(F9:I9)</f>
        <v>4</v>
      </c>
      <c r="K10" s="70">
        <f>+$B$5/$J$10</f>
        <v>10</v>
      </c>
      <c r="N10" s="71" t="s">
        <v>70</v>
      </c>
      <c r="O10" s="58" t="s">
        <v>4</v>
      </c>
      <c r="P10" s="58" t="s">
        <v>4</v>
      </c>
      <c r="Q10" s="58" t="s">
        <v>5</v>
      </c>
      <c r="R10" s="58" t="s">
        <v>3</v>
      </c>
      <c r="S10" s="58" t="s">
        <v>4</v>
      </c>
      <c r="T10" s="58" t="s">
        <v>4</v>
      </c>
      <c r="U10" s="58" t="s">
        <v>4</v>
      </c>
      <c r="V10" s="58" t="s">
        <v>3</v>
      </c>
      <c r="W10" s="58" t="s">
        <v>3</v>
      </c>
      <c r="X10" s="58" t="s">
        <v>3</v>
      </c>
      <c r="Y10" s="58" t="s">
        <v>3</v>
      </c>
      <c r="Z10" s="58" t="s">
        <v>3</v>
      </c>
      <c r="AA10" s="58" t="s">
        <v>3</v>
      </c>
      <c r="AB10" s="58" t="s">
        <v>4</v>
      </c>
      <c r="AC10" s="58" t="s">
        <v>3</v>
      </c>
      <c r="AD10" s="58" t="s">
        <v>3</v>
      </c>
      <c r="AE10" s="58" t="s">
        <v>3</v>
      </c>
      <c r="AF10" s="69" t="s">
        <v>70</v>
      </c>
      <c r="AG10" s="113">
        <f t="shared" si="1"/>
        <v>6</v>
      </c>
      <c r="AH10" s="113">
        <f t="shared" si="2"/>
        <v>10</v>
      </c>
      <c r="AI10" s="113">
        <f t="shared" si="3"/>
        <v>1</v>
      </c>
      <c r="AJ10" s="113">
        <f t="shared" si="4"/>
        <v>0</v>
      </c>
      <c r="AK10">
        <f t="shared" si="0"/>
        <v>17</v>
      </c>
    </row>
    <row r="11" spans="1:37" x14ac:dyDescent="0.25">
      <c r="F11" s="69"/>
      <c r="G11" s="69"/>
      <c r="H11" s="69"/>
      <c r="I11" s="69"/>
      <c r="J11" s="69">
        <f>+$D$5</f>
        <v>7</v>
      </c>
      <c r="K11" s="70">
        <f>+K10/J11</f>
        <v>1.4285714285714286</v>
      </c>
      <c r="N11" s="71" t="s">
        <v>71</v>
      </c>
      <c r="O11" s="58" t="s">
        <v>3</v>
      </c>
      <c r="P11" s="58" t="s">
        <v>3</v>
      </c>
      <c r="Q11" s="58" t="s">
        <v>3</v>
      </c>
      <c r="R11" s="58" t="s">
        <v>4</v>
      </c>
      <c r="S11" s="58" t="s">
        <v>4</v>
      </c>
      <c r="T11" s="58" t="s">
        <v>4</v>
      </c>
      <c r="U11" s="58" t="s">
        <v>4</v>
      </c>
      <c r="V11" s="58" t="s">
        <v>3</v>
      </c>
      <c r="W11" s="58" t="s">
        <v>3</v>
      </c>
      <c r="X11" s="58" t="s">
        <v>3</v>
      </c>
      <c r="Y11" s="58" t="s">
        <v>3</v>
      </c>
      <c r="Z11" s="58" t="s">
        <v>4</v>
      </c>
      <c r="AA11" s="58" t="s">
        <v>4</v>
      </c>
      <c r="AB11" s="58" t="s">
        <v>4</v>
      </c>
      <c r="AC11" s="58" t="s">
        <v>3</v>
      </c>
      <c r="AD11" s="58" t="s">
        <v>3</v>
      </c>
      <c r="AE11" s="58" t="s">
        <v>3</v>
      </c>
      <c r="AF11" s="69" t="s">
        <v>71</v>
      </c>
      <c r="AG11" s="113">
        <f t="shared" si="1"/>
        <v>7</v>
      </c>
      <c r="AH11" s="113">
        <f t="shared" si="2"/>
        <v>10</v>
      </c>
      <c r="AI11" s="113">
        <f t="shared" si="3"/>
        <v>0</v>
      </c>
      <c r="AJ11" s="113">
        <f t="shared" si="4"/>
        <v>0</v>
      </c>
      <c r="AK11">
        <f t="shared" si="0"/>
        <v>17</v>
      </c>
    </row>
    <row r="12" spans="1:37" x14ac:dyDescent="0.25">
      <c r="F12" s="70">
        <f>F10*$K$11</f>
        <v>1.4285714285714286</v>
      </c>
      <c r="G12" s="70">
        <f t="shared" ref="G12:I12" si="6">G10*$K$11</f>
        <v>2.8571428571428572</v>
      </c>
      <c r="H12" s="70">
        <f t="shared" si="6"/>
        <v>4.2857142857142856</v>
      </c>
      <c r="I12" s="70">
        <f t="shared" si="6"/>
        <v>5.7142857142857144</v>
      </c>
      <c r="J12" s="69"/>
      <c r="K12" s="69"/>
      <c r="N12" s="71" t="s">
        <v>83</v>
      </c>
      <c r="O12" s="58" t="s">
        <v>3</v>
      </c>
      <c r="P12" s="58" t="s">
        <v>3</v>
      </c>
      <c r="Q12" s="58" t="s">
        <v>3</v>
      </c>
      <c r="R12" s="58" t="s">
        <v>4</v>
      </c>
      <c r="S12" s="58" t="s">
        <v>4</v>
      </c>
      <c r="T12" s="58" t="s">
        <v>4</v>
      </c>
      <c r="U12" s="58" t="s">
        <v>4</v>
      </c>
      <c r="V12" s="58" t="s">
        <v>3</v>
      </c>
      <c r="W12" s="58" t="s">
        <v>3</v>
      </c>
      <c r="X12" s="58" t="s">
        <v>3</v>
      </c>
      <c r="Y12" s="58" t="s">
        <v>3</v>
      </c>
      <c r="Z12" s="58" t="s">
        <v>4</v>
      </c>
      <c r="AA12" s="58" t="s">
        <v>4</v>
      </c>
      <c r="AB12" s="58" t="s">
        <v>4</v>
      </c>
      <c r="AC12" s="58" t="s">
        <v>3</v>
      </c>
      <c r="AD12" s="58" t="s">
        <v>3</v>
      </c>
      <c r="AE12" s="58" t="s">
        <v>3</v>
      </c>
      <c r="AF12" s="69" t="s">
        <v>83</v>
      </c>
      <c r="AG12" s="113">
        <f t="shared" si="1"/>
        <v>7</v>
      </c>
      <c r="AH12" s="113">
        <f t="shared" si="2"/>
        <v>10</v>
      </c>
      <c r="AI12" s="113">
        <f t="shared" si="3"/>
        <v>0</v>
      </c>
      <c r="AJ12" s="113">
        <f t="shared" si="4"/>
        <v>0</v>
      </c>
      <c r="AK12">
        <f t="shared" si="0"/>
        <v>17</v>
      </c>
    </row>
    <row r="13" spans="1:37" x14ac:dyDescent="0.25">
      <c r="F13" s="69">
        <f>+F12*$J$11</f>
        <v>10</v>
      </c>
      <c r="G13" s="69">
        <f>+G12*$J$11</f>
        <v>20</v>
      </c>
      <c r="H13" s="69">
        <f>+H12*$J$11</f>
        <v>30</v>
      </c>
      <c r="I13" s="69">
        <f>+I12*$J$11</f>
        <v>40</v>
      </c>
      <c r="J13" s="69"/>
      <c r="K13" s="69"/>
      <c r="N13" s="71" t="s">
        <v>101</v>
      </c>
      <c r="O13" s="58" t="s">
        <v>3</v>
      </c>
      <c r="P13" s="58" t="s">
        <v>3</v>
      </c>
      <c r="Q13" s="58" t="s">
        <v>3</v>
      </c>
      <c r="R13" s="58" t="s">
        <v>3</v>
      </c>
      <c r="S13" s="58" t="s">
        <v>3</v>
      </c>
      <c r="T13" s="58" t="s">
        <v>3</v>
      </c>
      <c r="U13" s="58" t="s">
        <v>3</v>
      </c>
      <c r="V13" s="58" t="s">
        <v>3</v>
      </c>
      <c r="W13" s="58" t="s">
        <v>3</v>
      </c>
      <c r="X13" s="58" t="s">
        <v>3</v>
      </c>
      <c r="Y13" s="58" t="s">
        <v>3</v>
      </c>
      <c r="Z13" s="58" t="s">
        <v>3</v>
      </c>
      <c r="AA13" s="58" t="s">
        <v>3</v>
      </c>
      <c r="AB13" s="58" t="s">
        <v>3</v>
      </c>
      <c r="AC13" s="58" t="s">
        <v>3</v>
      </c>
      <c r="AD13" s="58" t="s">
        <v>3</v>
      </c>
      <c r="AE13" s="58" t="s">
        <v>3</v>
      </c>
      <c r="AF13" s="69" t="s">
        <v>101</v>
      </c>
      <c r="AG13" s="113">
        <f t="shared" si="1"/>
        <v>0</v>
      </c>
      <c r="AH13" s="113">
        <f t="shared" si="2"/>
        <v>17</v>
      </c>
      <c r="AI13" s="113">
        <f t="shared" si="3"/>
        <v>0</v>
      </c>
      <c r="AJ13" s="113">
        <f t="shared" si="4"/>
        <v>0</v>
      </c>
      <c r="AK13">
        <f t="shared" si="0"/>
        <v>17</v>
      </c>
    </row>
    <row r="14" spans="1:37" x14ac:dyDescent="0.25">
      <c r="N14" s="71" t="s">
        <v>102</v>
      </c>
      <c r="O14" s="58" t="s">
        <v>3</v>
      </c>
      <c r="P14" s="58" t="s">
        <v>3</v>
      </c>
      <c r="Q14" s="58" t="s">
        <v>3</v>
      </c>
      <c r="R14" s="58" t="s">
        <v>3</v>
      </c>
      <c r="S14" s="58" t="s">
        <v>3</v>
      </c>
      <c r="T14" s="58" t="s">
        <v>3</v>
      </c>
      <c r="U14" s="58" t="s">
        <v>3</v>
      </c>
      <c r="V14" s="58" t="s">
        <v>3</v>
      </c>
      <c r="W14" s="58" t="s">
        <v>3</v>
      </c>
      <c r="X14" s="58" t="s">
        <v>3</v>
      </c>
      <c r="Y14" s="58" t="s">
        <v>3</v>
      </c>
      <c r="Z14" s="58" t="s">
        <v>3</v>
      </c>
      <c r="AA14" s="58" t="s">
        <v>3</v>
      </c>
      <c r="AB14" s="58" t="s">
        <v>3</v>
      </c>
      <c r="AC14" s="58" t="s">
        <v>3</v>
      </c>
      <c r="AD14" s="58" t="s">
        <v>4</v>
      </c>
      <c r="AE14" s="58" t="s">
        <v>4</v>
      </c>
      <c r="AF14" s="69" t="s">
        <v>102</v>
      </c>
      <c r="AG14" s="113">
        <f t="shared" si="1"/>
        <v>2</v>
      </c>
      <c r="AH14" s="113">
        <f t="shared" si="2"/>
        <v>15</v>
      </c>
      <c r="AI14" s="113">
        <f t="shared" si="3"/>
        <v>0</v>
      </c>
      <c r="AJ14" s="113">
        <f t="shared" si="4"/>
        <v>0</v>
      </c>
      <c r="AK14">
        <f t="shared" si="0"/>
        <v>17</v>
      </c>
    </row>
    <row r="15" spans="1:37" x14ac:dyDescent="0.25">
      <c r="N15" s="71" t="s">
        <v>103</v>
      </c>
      <c r="O15" s="58" t="s">
        <v>4</v>
      </c>
      <c r="P15" s="58" t="s">
        <v>4</v>
      </c>
      <c r="Q15" s="58" t="s">
        <v>5</v>
      </c>
      <c r="R15" s="58" t="s">
        <v>3</v>
      </c>
      <c r="S15" s="58" t="s">
        <v>3</v>
      </c>
      <c r="T15" s="58" t="s">
        <v>3</v>
      </c>
      <c r="U15" s="58" t="s">
        <v>3</v>
      </c>
      <c r="V15" s="58" t="s">
        <v>3</v>
      </c>
      <c r="W15" s="58" t="s">
        <v>3</v>
      </c>
      <c r="X15" s="58" t="s">
        <v>3</v>
      </c>
      <c r="Y15" s="58" t="s">
        <v>3</v>
      </c>
      <c r="Z15" s="58" t="s">
        <v>3</v>
      </c>
      <c r="AA15" s="58" t="s">
        <v>3</v>
      </c>
      <c r="AB15" s="58" t="s">
        <v>3</v>
      </c>
      <c r="AC15" s="58" t="s">
        <v>3</v>
      </c>
      <c r="AD15" s="58" t="s">
        <v>4</v>
      </c>
      <c r="AE15" s="58" t="s">
        <v>4</v>
      </c>
      <c r="AF15" s="69" t="s">
        <v>103</v>
      </c>
      <c r="AG15" s="113">
        <f t="shared" si="1"/>
        <v>4</v>
      </c>
      <c r="AH15" s="113">
        <f t="shared" si="2"/>
        <v>12</v>
      </c>
      <c r="AI15" s="113">
        <f t="shared" si="3"/>
        <v>1</v>
      </c>
      <c r="AJ15" s="113">
        <f t="shared" si="4"/>
        <v>0</v>
      </c>
      <c r="AK15">
        <f t="shared" si="0"/>
        <v>17</v>
      </c>
    </row>
    <row r="16" spans="1:37" x14ac:dyDescent="0.25">
      <c r="N16" s="71" t="s">
        <v>104</v>
      </c>
      <c r="O16" s="58" t="s">
        <v>4</v>
      </c>
      <c r="P16" s="58" t="s">
        <v>4</v>
      </c>
      <c r="Q16" s="58" t="s">
        <v>3</v>
      </c>
      <c r="R16" s="58" t="s">
        <v>3</v>
      </c>
      <c r="S16" s="58" t="s">
        <v>3</v>
      </c>
      <c r="T16" s="58" t="s">
        <v>3</v>
      </c>
      <c r="U16" s="58" t="s">
        <v>3</v>
      </c>
      <c r="V16" s="58" t="s">
        <v>3</v>
      </c>
      <c r="W16" s="58" t="s">
        <v>3</v>
      </c>
      <c r="X16" s="58" t="s">
        <v>3</v>
      </c>
      <c r="Y16" s="58" t="s">
        <v>3</v>
      </c>
      <c r="Z16" s="58" t="s">
        <v>3</v>
      </c>
      <c r="AA16" s="58" t="s">
        <v>3</v>
      </c>
      <c r="AB16" s="58" t="s">
        <v>3</v>
      </c>
      <c r="AC16" s="58" t="s">
        <v>3</v>
      </c>
      <c r="AD16" s="58" t="s">
        <v>4</v>
      </c>
      <c r="AE16" s="58" t="s">
        <v>4</v>
      </c>
      <c r="AF16" s="69" t="s">
        <v>104</v>
      </c>
      <c r="AG16" s="113">
        <f t="shared" si="1"/>
        <v>4</v>
      </c>
      <c r="AH16" s="113">
        <f t="shared" si="2"/>
        <v>13</v>
      </c>
      <c r="AI16" s="113">
        <f t="shared" si="3"/>
        <v>0</v>
      </c>
      <c r="AJ16" s="113">
        <f t="shared" si="4"/>
        <v>0</v>
      </c>
      <c r="AK16">
        <f t="shared" si="0"/>
        <v>17</v>
      </c>
    </row>
    <row r="18" spans="1:35" x14ac:dyDescent="0.25">
      <c r="O18" s="58">
        <v>1</v>
      </c>
      <c r="P18" s="58">
        <v>2</v>
      </c>
      <c r="Q18" s="58">
        <v>3</v>
      </c>
      <c r="R18" s="58">
        <v>4</v>
      </c>
      <c r="S18" s="58">
        <v>5</v>
      </c>
      <c r="T18" s="58">
        <v>6</v>
      </c>
      <c r="U18" s="41">
        <v>7</v>
      </c>
      <c r="V18" s="41">
        <v>8</v>
      </c>
      <c r="W18" s="41">
        <v>9</v>
      </c>
      <c r="X18" s="41">
        <v>10</v>
      </c>
      <c r="Y18" s="41">
        <v>11</v>
      </c>
      <c r="Z18" s="41">
        <v>12</v>
      </c>
      <c r="AA18" s="41">
        <v>13</v>
      </c>
      <c r="AB18" s="41">
        <v>14</v>
      </c>
      <c r="AC18" s="41">
        <v>15</v>
      </c>
      <c r="AD18" s="41">
        <v>16</v>
      </c>
      <c r="AE18" s="41">
        <v>17</v>
      </c>
      <c r="AF18" s="59" t="s">
        <v>84</v>
      </c>
      <c r="AG18" s="41"/>
      <c r="AH18" s="60"/>
    </row>
    <row r="19" spans="1:35" x14ac:dyDescent="0.25">
      <c r="N19" s="66" t="s">
        <v>62</v>
      </c>
      <c r="O19" s="72">
        <f t="shared" ref="O19:AE19" si="7">IF(O4="SS",$I$6,IF(O4="S",$H$6,IF(O4="TS",$G$6,IF(O4="STS",$F$6,0))))</f>
        <v>10</v>
      </c>
      <c r="P19" s="72">
        <f t="shared" si="7"/>
        <v>10</v>
      </c>
      <c r="Q19" s="72">
        <f t="shared" si="7"/>
        <v>7.5</v>
      </c>
      <c r="R19" s="72">
        <f t="shared" si="7"/>
        <v>7.5</v>
      </c>
      <c r="S19" s="72">
        <f t="shared" si="7"/>
        <v>7.5</v>
      </c>
      <c r="T19" s="72">
        <f t="shared" si="7"/>
        <v>7.5</v>
      </c>
      <c r="U19" s="72">
        <f t="shared" si="7"/>
        <v>7.5</v>
      </c>
      <c r="V19" s="72">
        <f t="shared" si="7"/>
        <v>7.5</v>
      </c>
      <c r="W19" s="72">
        <f t="shared" si="7"/>
        <v>10</v>
      </c>
      <c r="X19" s="72">
        <f t="shared" si="7"/>
        <v>7.5</v>
      </c>
      <c r="Y19" s="72">
        <f t="shared" si="7"/>
        <v>7.5</v>
      </c>
      <c r="Z19" s="72">
        <f t="shared" si="7"/>
        <v>7.5</v>
      </c>
      <c r="AA19" s="72">
        <f t="shared" si="7"/>
        <v>7.5</v>
      </c>
      <c r="AB19" s="72">
        <f t="shared" si="7"/>
        <v>7.5</v>
      </c>
      <c r="AC19" s="72">
        <f t="shared" si="7"/>
        <v>7.5</v>
      </c>
      <c r="AD19" s="72">
        <f t="shared" si="7"/>
        <v>7.5</v>
      </c>
      <c r="AE19" s="72">
        <f t="shared" si="7"/>
        <v>7.5</v>
      </c>
      <c r="AF19" s="73">
        <f>SUM(O19:AE19)</f>
        <v>135</v>
      </c>
      <c r="AG19" s="41"/>
      <c r="AH19" s="60"/>
    </row>
    <row r="20" spans="1:35" x14ac:dyDescent="0.25">
      <c r="N20" s="66" t="s">
        <v>63</v>
      </c>
      <c r="O20" s="72">
        <f t="shared" ref="O20:AE20" si="8">IF(O5="SS",$I$6,IF(O5="S",$H$6,IF(O5="TS",$G$6,IF(O5="STS",$F$6,0))))</f>
        <v>10</v>
      </c>
      <c r="P20" s="72">
        <f t="shared" si="8"/>
        <v>10</v>
      </c>
      <c r="Q20" s="72">
        <f t="shared" si="8"/>
        <v>7.5</v>
      </c>
      <c r="R20" s="72">
        <f t="shared" si="8"/>
        <v>7.5</v>
      </c>
      <c r="S20" s="72">
        <f t="shared" si="8"/>
        <v>7.5</v>
      </c>
      <c r="T20" s="72">
        <f t="shared" si="8"/>
        <v>7.5</v>
      </c>
      <c r="U20" s="72">
        <f t="shared" si="8"/>
        <v>7.5</v>
      </c>
      <c r="V20" s="72">
        <f t="shared" si="8"/>
        <v>7.5</v>
      </c>
      <c r="W20" s="72">
        <f t="shared" si="8"/>
        <v>10</v>
      </c>
      <c r="X20" s="72">
        <f t="shared" si="8"/>
        <v>7.5</v>
      </c>
      <c r="Y20" s="72">
        <f t="shared" si="8"/>
        <v>7.5</v>
      </c>
      <c r="Z20" s="72">
        <f t="shared" si="8"/>
        <v>7.5</v>
      </c>
      <c r="AA20" s="72">
        <f t="shared" si="8"/>
        <v>7.5</v>
      </c>
      <c r="AB20" s="72">
        <f t="shared" si="8"/>
        <v>7.5</v>
      </c>
      <c r="AC20" s="72">
        <f t="shared" si="8"/>
        <v>7.5</v>
      </c>
      <c r="AD20" s="72">
        <f t="shared" si="8"/>
        <v>7.5</v>
      </c>
      <c r="AE20" s="72">
        <f t="shared" si="8"/>
        <v>7.5</v>
      </c>
      <c r="AF20" s="73">
        <f t="shared" ref="AF20:AF31" si="9">SUM(O20:AE20)</f>
        <v>135</v>
      </c>
      <c r="AG20" s="41"/>
      <c r="AH20" s="60"/>
    </row>
    <row r="21" spans="1:35" x14ac:dyDescent="0.25">
      <c r="N21" s="66" t="s">
        <v>64</v>
      </c>
      <c r="O21" s="72">
        <f t="shared" ref="O21:AE21" si="10">IF(O6="SS",$I$6,IF(O6="S",$H$6,IF(O6="TS",$G$6,IF(O6="STS",$F$6,0))))</f>
        <v>7.5</v>
      </c>
      <c r="P21" s="72">
        <f t="shared" si="10"/>
        <v>7.5</v>
      </c>
      <c r="Q21" s="72">
        <f t="shared" si="10"/>
        <v>7.5</v>
      </c>
      <c r="R21" s="72">
        <f t="shared" si="10"/>
        <v>7.5</v>
      </c>
      <c r="S21" s="72">
        <f t="shared" si="10"/>
        <v>7.5</v>
      </c>
      <c r="T21" s="72">
        <f t="shared" si="10"/>
        <v>7.5</v>
      </c>
      <c r="U21" s="72">
        <f t="shared" si="10"/>
        <v>7.5</v>
      </c>
      <c r="V21" s="72">
        <f t="shared" si="10"/>
        <v>7.5</v>
      </c>
      <c r="W21" s="72">
        <f t="shared" si="10"/>
        <v>10</v>
      </c>
      <c r="X21" s="72">
        <f t="shared" si="10"/>
        <v>7.5</v>
      </c>
      <c r="Y21" s="72">
        <f t="shared" si="10"/>
        <v>7.5</v>
      </c>
      <c r="Z21" s="72">
        <f t="shared" si="10"/>
        <v>7.5</v>
      </c>
      <c r="AA21" s="72">
        <f t="shared" si="10"/>
        <v>7.5</v>
      </c>
      <c r="AB21" s="72">
        <f t="shared" si="10"/>
        <v>7.5</v>
      </c>
      <c r="AC21" s="72">
        <f t="shared" si="10"/>
        <v>7.5</v>
      </c>
      <c r="AD21" s="72">
        <f t="shared" si="10"/>
        <v>7.5</v>
      </c>
      <c r="AE21" s="72">
        <f t="shared" si="10"/>
        <v>7.5</v>
      </c>
      <c r="AF21" s="73">
        <f t="shared" si="9"/>
        <v>130</v>
      </c>
      <c r="AG21" s="41"/>
      <c r="AH21" s="60"/>
    </row>
    <row r="22" spans="1:35" x14ac:dyDescent="0.25">
      <c r="N22" s="66" t="s">
        <v>65</v>
      </c>
      <c r="O22" s="72">
        <f t="shared" ref="O22:AE22" si="11">IF(O7="SS",$I$6,IF(O7="S",$H$6,IF(O7="TS",$G$6,IF(O7="STS",$F$6,0))))</f>
        <v>7.5</v>
      </c>
      <c r="P22" s="72">
        <f t="shared" si="11"/>
        <v>7.5</v>
      </c>
      <c r="Q22" s="72">
        <f t="shared" si="11"/>
        <v>7.5</v>
      </c>
      <c r="R22" s="72">
        <f t="shared" si="11"/>
        <v>7.5</v>
      </c>
      <c r="S22" s="72">
        <f t="shared" si="11"/>
        <v>7.5</v>
      </c>
      <c r="T22" s="72">
        <f t="shared" si="11"/>
        <v>7.5</v>
      </c>
      <c r="U22" s="72">
        <f t="shared" si="11"/>
        <v>7.5</v>
      </c>
      <c r="V22" s="72">
        <f t="shared" si="11"/>
        <v>7.5</v>
      </c>
      <c r="W22" s="72">
        <f t="shared" si="11"/>
        <v>7.5</v>
      </c>
      <c r="X22" s="72">
        <f t="shared" si="11"/>
        <v>10</v>
      </c>
      <c r="Y22" s="72">
        <f t="shared" si="11"/>
        <v>7.5</v>
      </c>
      <c r="Z22" s="72">
        <f t="shared" si="11"/>
        <v>7.5</v>
      </c>
      <c r="AA22" s="72">
        <f t="shared" si="11"/>
        <v>7.5</v>
      </c>
      <c r="AB22" s="72">
        <f t="shared" si="11"/>
        <v>7.5</v>
      </c>
      <c r="AC22" s="72">
        <f t="shared" si="11"/>
        <v>7.5</v>
      </c>
      <c r="AD22" s="72">
        <f t="shared" si="11"/>
        <v>7.5</v>
      </c>
      <c r="AE22" s="72">
        <f t="shared" si="11"/>
        <v>7.5</v>
      </c>
      <c r="AF22" s="73">
        <f t="shared" si="9"/>
        <v>130</v>
      </c>
      <c r="AG22" s="41"/>
      <c r="AH22" s="60"/>
    </row>
    <row r="23" spans="1:35" x14ac:dyDescent="0.25">
      <c r="N23" s="66" t="s">
        <v>66</v>
      </c>
      <c r="O23" s="72">
        <f t="shared" ref="O23:AE23" si="12">IF(O8="SS",$I$6,IF(O8="S",$H$6,IF(O8="TS",$G$6,IF(O8="STS",$F$6,0))))</f>
        <v>7.5</v>
      </c>
      <c r="P23" s="72">
        <f t="shared" si="12"/>
        <v>7.5</v>
      </c>
      <c r="Q23" s="72">
        <f t="shared" si="12"/>
        <v>7.5</v>
      </c>
      <c r="R23" s="72">
        <f t="shared" si="12"/>
        <v>7.5</v>
      </c>
      <c r="S23" s="72">
        <f t="shared" si="12"/>
        <v>7.5</v>
      </c>
      <c r="T23" s="72">
        <f t="shared" si="12"/>
        <v>7.5</v>
      </c>
      <c r="U23" s="72">
        <f t="shared" si="12"/>
        <v>7.5</v>
      </c>
      <c r="V23" s="72">
        <f t="shared" si="12"/>
        <v>7.5</v>
      </c>
      <c r="W23" s="72">
        <f t="shared" si="12"/>
        <v>7.5</v>
      </c>
      <c r="X23" s="72">
        <f t="shared" si="12"/>
        <v>10</v>
      </c>
      <c r="Y23" s="72">
        <f t="shared" si="12"/>
        <v>7.5</v>
      </c>
      <c r="Z23" s="72">
        <f t="shared" si="12"/>
        <v>7.5</v>
      </c>
      <c r="AA23" s="72">
        <f t="shared" si="12"/>
        <v>7.5</v>
      </c>
      <c r="AB23" s="72">
        <f t="shared" si="12"/>
        <v>7.5</v>
      </c>
      <c r="AC23" s="72">
        <f t="shared" si="12"/>
        <v>7.5</v>
      </c>
      <c r="AD23" s="72">
        <f t="shared" si="12"/>
        <v>7.5</v>
      </c>
      <c r="AE23" s="72">
        <f t="shared" si="12"/>
        <v>7.5</v>
      </c>
      <c r="AF23" s="73">
        <f t="shared" si="9"/>
        <v>130</v>
      </c>
      <c r="AG23" s="41"/>
      <c r="AH23" s="60"/>
    </row>
    <row r="24" spans="1:35" x14ac:dyDescent="0.25">
      <c r="N24" s="66" t="s">
        <v>67</v>
      </c>
      <c r="O24" s="72">
        <f t="shared" ref="O24:AE24" si="13">IF(O9="SS",$I$6,IF(O9="S",$H$6,IF(O9="TS",$G$6,IF(O9="STS",$F$6,0))))</f>
        <v>10</v>
      </c>
      <c r="P24" s="72">
        <f t="shared" si="13"/>
        <v>10</v>
      </c>
      <c r="Q24" s="72">
        <f t="shared" si="13"/>
        <v>10</v>
      </c>
      <c r="R24" s="72">
        <f t="shared" si="13"/>
        <v>10</v>
      </c>
      <c r="S24" s="72">
        <f t="shared" si="13"/>
        <v>7.5</v>
      </c>
      <c r="T24" s="72">
        <f t="shared" si="13"/>
        <v>7.5</v>
      </c>
      <c r="U24" s="72">
        <f t="shared" si="13"/>
        <v>7.5</v>
      </c>
      <c r="V24" s="72">
        <f t="shared" si="13"/>
        <v>7.5</v>
      </c>
      <c r="W24" s="72">
        <f t="shared" si="13"/>
        <v>7.5</v>
      </c>
      <c r="X24" s="72">
        <f t="shared" si="13"/>
        <v>10</v>
      </c>
      <c r="Y24" s="72">
        <f t="shared" si="13"/>
        <v>7.5</v>
      </c>
      <c r="Z24" s="72">
        <f t="shared" si="13"/>
        <v>7.5</v>
      </c>
      <c r="AA24" s="72">
        <f t="shared" si="13"/>
        <v>7.5</v>
      </c>
      <c r="AB24" s="72">
        <f t="shared" si="13"/>
        <v>7.5</v>
      </c>
      <c r="AC24" s="72">
        <f t="shared" si="13"/>
        <v>7.5</v>
      </c>
      <c r="AD24" s="72">
        <f t="shared" si="13"/>
        <v>7.5</v>
      </c>
      <c r="AE24" s="72">
        <f t="shared" si="13"/>
        <v>7.5</v>
      </c>
      <c r="AF24" s="73">
        <f t="shared" si="9"/>
        <v>140</v>
      </c>
      <c r="AG24" s="60">
        <f>SUM(AF19:AF24)</f>
        <v>800</v>
      </c>
      <c r="AH24" s="60">
        <f>+AG24/$AE$18</f>
        <v>47.058823529411768</v>
      </c>
    </row>
    <row r="25" spans="1:35" x14ac:dyDescent="0.25">
      <c r="N25" s="71" t="s">
        <v>70</v>
      </c>
      <c r="O25" s="74">
        <f t="shared" ref="O25:AE25" si="14">IF(O10="SS",$I$6,IF(O10="S",$H$6,IF(O10="TS",$G$6,IF(O10="STS",$F$6,0))))</f>
        <v>10</v>
      </c>
      <c r="P25" s="74">
        <f t="shared" si="14"/>
        <v>10</v>
      </c>
      <c r="Q25" s="74">
        <f t="shared" si="14"/>
        <v>5</v>
      </c>
      <c r="R25" s="74">
        <f t="shared" si="14"/>
        <v>7.5</v>
      </c>
      <c r="S25" s="74">
        <f t="shared" si="14"/>
        <v>10</v>
      </c>
      <c r="T25" s="74">
        <f t="shared" si="14"/>
        <v>10</v>
      </c>
      <c r="U25" s="74">
        <f t="shared" si="14"/>
        <v>10</v>
      </c>
      <c r="V25" s="74">
        <f t="shared" si="14"/>
        <v>7.5</v>
      </c>
      <c r="W25" s="74">
        <f t="shared" si="14"/>
        <v>7.5</v>
      </c>
      <c r="X25" s="74">
        <f t="shared" si="14"/>
        <v>7.5</v>
      </c>
      <c r="Y25" s="74">
        <f t="shared" si="14"/>
        <v>7.5</v>
      </c>
      <c r="Z25" s="74">
        <f t="shared" si="14"/>
        <v>7.5</v>
      </c>
      <c r="AA25" s="74">
        <f t="shared" si="14"/>
        <v>7.5</v>
      </c>
      <c r="AB25" s="74">
        <f t="shared" si="14"/>
        <v>10</v>
      </c>
      <c r="AC25" s="74">
        <f t="shared" si="14"/>
        <v>7.5</v>
      </c>
      <c r="AD25" s="74">
        <f t="shared" si="14"/>
        <v>7.5</v>
      </c>
      <c r="AE25" s="74">
        <f t="shared" si="14"/>
        <v>7.5</v>
      </c>
      <c r="AF25" s="75">
        <f t="shared" si="9"/>
        <v>140</v>
      </c>
      <c r="AG25" s="41"/>
      <c r="AH25" s="60"/>
    </row>
    <row r="26" spans="1:35" x14ac:dyDescent="0.25">
      <c r="N26" s="71" t="s">
        <v>71</v>
      </c>
      <c r="O26" s="74">
        <f t="shared" ref="O26:AE26" si="15">IF(O11="SS",$I$6,IF(O11="S",$H$6,IF(O11="TS",$G$6,IF(O11="STS",$F$6,0))))</f>
        <v>7.5</v>
      </c>
      <c r="P26" s="74">
        <f t="shared" si="15"/>
        <v>7.5</v>
      </c>
      <c r="Q26" s="74">
        <f t="shared" si="15"/>
        <v>7.5</v>
      </c>
      <c r="R26" s="74">
        <f t="shared" si="15"/>
        <v>10</v>
      </c>
      <c r="S26" s="74">
        <f t="shared" si="15"/>
        <v>10</v>
      </c>
      <c r="T26" s="74">
        <f t="shared" si="15"/>
        <v>10</v>
      </c>
      <c r="U26" s="74">
        <f t="shared" si="15"/>
        <v>10</v>
      </c>
      <c r="V26" s="74">
        <f t="shared" si="15"/>
        <v>7.5</v>
      </c>
      <c r="W26" s="74">
        <f t="shared" si="15"/>
        <v>7.5</v>
      </c>
      <c r="X26" s="74">
        <f t="shared" si="15"/>
        <v>7.5</v>
      </c>
      <c r="Y26" s="74">
        <f t="shared" si="15"/>
        <v>7.5</v>
      </c>
      <c r="Z26" s="74">
        <f t="shared" si="15"/>
        <v>10</v>
      </c>
      <c r="AA26" s="74">
        <f t="shared" si="15"/>
        <v>10</v>
      </c>
      <c r="AB26" s="74">
        <f t="shared" si="15"/>
        <v>10</v>
      </c>
      <c r="AC26" s="74">
        <f t="shared" si="15"/>
        <v>7.5</v>
      </c>
      <c r="AD26" s="74">
        <f t="shared" si="15"/>
        <v>7.5</v>
      </c>
      <c r="AE26" s="74">
        <f t="shared" si="15"/>
        <v>7.5</v>
      </c>
      <c r="AF26" s="75">
        <f t="shared" si="9"/>
        <v>145</v>
      </c>
      <c r="AG26" s="41"/>
      <c r="AH26" s="41"/>
    </row>
    <row r="27" spans="1:35" x14ac:dyDescent="0.25">
      <c r="N27" s="71" t="s">
        <v>83</v>
      </c>
      <c r="O27" s="74">
        <f t="shared" ref="O27:AE27" si="16">IF(O12="SS",$I$6,IF(O12="S",$H$6,IF(O12="TS",$G$6,IF(O12="STS",$F$6,0))))</f>
        <v>7.5</v>
      </c>
      <c r="P27" s="74">
        <f t="shared" si="16"/>
        <v>7.5</v>
      </c>
      <c r="Q27" s="74">
        <f t="shared" si="16"/>
        <v>7.5</v>
      </c>
      <c r="R27" s="74">
        <f t="shared" si="16"/>
        <v>10</v>
      </c>
      <c r="S27" s="74">
        <f t="shared" si="16"/>
        <v>10</v>
      </c>
      <c r="T27" s="74">
        <f t="shared" si="16"/>
        <v>10</v>
      </c>
      <c r="U27" s="74">
        <f t="shared" si="16"/>
        <v>10</v>
      </c>
      <c r="V27" s="74">
        <f t="shared" si="16"/>
        <v>7.5</v>
      </c>
      <c r="W27" s="74">
        <f t="shared" si="16"/>
        <v>7.5</v>
      </c>
      <c r="X27" s="74">
        <f t="shared" si="16"/>
        <v>7.5</v>
      </c>
      <c r="Y27" s="74">
        <f t="shared" si="16"/>
        <v>7.5</v>
      </c>
      <c r="Z27" s="74">
        <f t="shared" si="16"/>
        <v>10</v>
      </c>
      <c r="AA27" s="74">
        <f t="shared" si="16"/>
        <v>10</v>
      </c>
      <c r="AB27" s="74">
        <f t="shared" si="16"/>
        <v>10</v>
      </c>
      <c r="AC27" s="74">
        <f t="shared" si="16"/>
        <v>7.5</v>
      </c>
      <c r="AD27" s="74">
        <f t="shared" si="16"/>
        <v>7.5</v>
      </c>
      <c r="AE27" s="74">
        <f t="shared" si="16"/>
        <v>7.5</v>
      </c>
      <c r="AF27" s="75">
        <f t="shared" si="9"/>
        <v>145</v>
      </c>
      <c r="AG27" s="41"/>
      <c r="AH27" s="41"/>
    </row>
    <row r="28" spans="1:35" x14ac:dyDescent="0.25">
      <c r="N28" s="71" t="s">
        <v>101</v>
      </c>
      <c r="O28" s="74">
        <f t="shared" ref="O28:AE28" si="17">IF(O13="SS",$I$12,IF(O13="S",$H$12,IF(O13="TS",$G$12,IF(O13="STS",$F$12,0))))</f>
        <v>4.2857142857142856</v>
      </c>
      <c r="P28" s="74">
        <f t="shared" si="17"/>
        <v>4.2857142857142856</v>
      </c>
      <c r="Q28" s="74">
        <f t="shared" si="17"/>
        <v>4.2857142857142856</v>
      </c>
      <c r="R28" s="74">
        <f t="shared" si="17"/>
        <v>4.2857142857142856</v>
      </c>
      <c r="S28" s="74">
        <f t="shared" si="17"/>
        <v>4.2857142857142856</v>
      </c>
      <c r="T28" s="74">
        <f t="shared" si="17"/>
        <v>4.2857142857142856</v>
      </c>
      <c r="U28" s="74">
        <f t="shared" si="17"/>
        <v>4.2857142857142856</v>
      </c>
      <c r="V28" s="74">
        <f t="shared" si="17"/>
        <v>4.2857142857142856</v>
      </c>
      <c r="W28" s="74">
        <f t="shared" si="17"/>
        <v>4.2857142857142856</v>
      </c>
      <c r="X28" s="74">
        <f t="shared" si="17"/>
        <v>4.2857142857142856</v>
      </c>
      <c r="Y28" s="74">
        <f t="shared" si="17"/>
        <v>4.2857142857142856</v>
      </c>
      <c r="Z28" s="74">
        <f t="shared" si="17"/>
        <v>4.2857142857142856</v>
      </c>
      <c r="AA28" s="74">
        <f t="shared" si="17"/>
        <v>4.2857142857142856</v>
      </c>
      <c r="AB28" s="74">
        <f t="shared" si="17"/>
        <v>4.2857142857142856</v>
      </c>
      <c r="AC28" s="74">
        <f t="shared" si="17"/>
        <v>4.2857142857142856</v>
      </c>
      <c r="AD28" s="74">
        <f t="shared" si="17"/>
        <v>4.2857142857142856</v>
      </c>
      <c r="AE28" s="74">
        <f t="shared" si="17"/>
        <v>4.2857142857142856</v>
      </c>
      <c r="AF28" s="75">
        <f t="shared" si="9"/>
        <v>72.857142857142861</v>
      </c>
      <c r="AG28" s="60"/>
      <c r="AH28" s="60"/>
    </row>
    <row r="29" spans="1:35" x14ac:dyDescent="0.25">
      <c r="A29" t="s">
        <v>85</v>
      </c>
      <c r="N29" s="71" t="s">
        <v>102</v>
      </c>
      <c r="O29" s="74">
        <f t="shared" ref="O29:AE29" si="18">IF(O14="SS",$I$12,IF(O14="S",$H$12,IF(O14="TS",$G$12,IF(O14="STS",$F$12,0))))</f>
        <v>4.2857142857142856</v>
      </c>
      <c r="P29" s="74">
        <f t="shared" si="18"/>
        <v>4.2857142857142856</v>
      </c>
      <c r="Q29" s="74">
        <f t="shared" si="18"/>
        <v>4.2857142857142856</v>
      </c>
      <c r="R29" s="74">
        <f t="shared" si="18"/>
        <v>4.2857142857142856</v>
      </c>
      <c r="S29" s="74">
        <f t="shared" si="18"/>
        <v>4.2857142857142856</v>
      </c>
      <c r="T29" s="74">
        <f t="shared" si="18"/>
        <v>4.2857142857142856</v>
      </c>
      <c r="U29" s="74">
        <f t="shared" si="18"/>
        <v>4.2857142857142856</v>
      </c>
      <c r="V29" s="74">
        <f t="shared" si="18"/>
        <v>4.2857142857142856</v>
      </c>
      <c r="W29" s="74">
        <f t="shared" si="18"/>
        <v>4.2857142857142856</v>
      </c>
      <c r="X29" s="74">
        <f t="shared" si="18"/>
        <v>4.2857142857142856</v>
      </c>
      <c r="Y29" s="74">
        <f t="shared" si="18"/>
        <v>4.2857142857142856</v>
      </c>
      <c r="Z29" s="74">
        <f t="shared" si="18"/>
        <v>4.2857142857142856</v>
      </c>
      <c r="AA29" s="74">
        <f t="shared" si="18"/>
        <v>4.2857142857142856</v>
      </c>
      <c r="AB29" s="74">
        <f t="shared" si="18"/>
        <v>4.2857142857142856</v>
      </c>
      <c r="AC29" s="74">
        <f t="shared" si="18"/>
        <v>4.2857142857142856</v>
      </c>
      <c r="AD29" s="74">
        <f t="shared" si="18"/>
        <v>5.7142857142857144</v>
      </c>
      <c r="AE29" s="74">
        <f t="shared" si="18"/>
        <v>5.7142857142857144</v>
      </c>
      <c r="AF29" s="75">
        <f t="shared" si="9"/>
        <v>75.714285714285694</v>
      </c>
      <c r="AG29" s="60"/>
      <c r="AH29" s="60"/>
    </row>
    <row r="30" spans="1:35" x14ac:dyDescent="0.25">
      <c r="A30" t="s">
        <v>86</v>
      </c>
      <c r="N30" s="71" t="s">
        <v>103</v>
      </c>
      <c r="O30" s="74">
        <f t="shared" ref="O30:AE30" si="19">IF(O15="SS",$I$12,IF(O15="S",$H$12,IF(O15="TS",$G$12,IF(O15="STS",$F$12,0))))</f>
        <v>5.7142857142857144</v>
      </c>
      <c r="P30" s="74">
        <f t="shared" si="19"/>
        <v>5.7142857142857144</v>
      </c>
      <c r="Q30" s="74">
        <f t="shared" si="19"/>
        <v>2.8571428571428572</v>
      </c>
      <c r="R30" s="74">
        <f t="shared" si="19"/>
        <v>4.2857142857142856</v>
      </c>
      <c r="S30" s="74">
        <f t="shared" si="19"/>
        <v>4.2857142857142856</v>
      </c>
      <c r="T30" s="74">
        <f t="shared" si="19"/>
        <v>4.2857142857142856</v>
      </c>
      <c r="U30" s="74">
        <f t="shared" si="19"/>
        <v>4.2857142857142856</v>
      </c>
      <c r="V30" s="74">
        <f t="shared" si="19"/>
        <v>4.2857142857142856</v>
      </c>
      <c r="W30" s="74">
        <f t="shared" si="19"/>
        <v>4.2857142857142856</v>
      </c>
      <c r="X30" s="74">
        <f t="shared" si="19"/>
        <v>4.2857142857142856</v>
      </c>
      <c r="Y30" s="74">
        <f t="shared" si="19"/>
        <v>4.2857142857142856</v>
      </c>
      <c r="Z30" s="74">
        <f t="shared" si="19"/>
        <v>4.2857142857142856</v>
      </c>
      <c r="AA30" s="74">
        <f t="shared" si="19"/>
        <v>4.2857142857142856</v>
      </c>
      <c r="AB30" s="74">
        <f t="shared" si="19"/>
        <v>4.2857142857142856</v>
      </c>
      <c r="AC30" s="74">
        <f t="shared" si="19"/>
        <v>4.2857142857142856</v>
      </c>
      <c r="AD30" s="74">
        <f t="shared" si="19"/>
        <v>5.7142857142857144</v>
      </c>
      <c r="AE30" s="74">
        <f t="shared" si="19"/>
        <v>5.7142857142857144</v>
      </c>
      <c r="AF30" s="75">
        <f t="shared" si="9"/>
        <v>77.142857142857125</v>
      </c>
      <c r="AG30" s="41"/>
      <c r="AH30" s="41"/>
    </row>
    <row r="31" spans="1:35" x14ac:dyDescent="0.25">
      <c r="A31" t="s">
        <v>87</v>
      </c>
      <c r="N31" s="71" t="s">
        <v>104</v>
      </c>
      <c r="O31" s="74">
        <f t="shared" ref="O31:AE31" si="20">IF(O16="SS",$I$12,IF(O16="S",$H$12,IF(O16="TS",$G$12,IF(O16="STS",$F$12,0))))</f>
        <v>5.7142857142857144</v>
      </c>
      <c r="P31" s="74">
        <f t="shared" si="20"/>
        <v>5.7142857142857144</v>
      </c>
      <c r="Q31" s="74">
        <f t="shared" si="20"/>
        <v>4.2857142857142856</v>
      </c>
      <c r="R31" s="74">
        <f t="shared" si="20"/>
        <v>4.2857142857142856</v>
      </c>
      <c r="S31" s="74">
        <f t="shared" si="20"/>
        <v>4.2857142857142856</v>
      </c>
      <c r="T31" s="74">
        <f t="shared" si="20"/>
        <v>4.2857142857142856</v>
      </c>
      <c r="U31" s="74">
        <f t="shared" si="20"/>
        <v>4.2857142857142856</v>
      </c>
      <c r="V31" s="74">
        <f t="shared" si="20"/>
        <v>4.2857142857142856</v>
      </c>
      <c r="W31" s="74">
        <f t="shared" si="20"/>
        <v>4.2857142857142856</v>
      </c>
      <c r="X31" s="74">
        <f t="shared" si="20"/>
        <v>4.2857142857142856</v>
      </c>
      <c r="Y31" s="74">
        <f t="shared" si="20"/>
        <v>4.2857142857142856</v>
      </c>
      <c r="Z31" s="74">
        <f t="shared" si="20"/>
        <v>4.2857142857142856</v>
      </c>
      <c r="AA31" s="74">
        <f t="shared" si="20"/>
        <v>4.2857142857142856</v>
      </c>
      <c r="AB31" s="74">
        <f t="shared" si="20"/>
        <v>4.2857142857142856</v>
      </c>
      <c r="AC31" s="74">
        <f t="shared" si="20"/>
        <v>4.2857142857142856</v>
      </c>
      <c r="AD31" s="74">
        <f t="shared" si="20"/>
        <v>5.7142857142857144</v>
      </c>
      <c r="AE31" s="74">
        <f t="shared" si="20"/>
        <v>5.7142857142857144</v>
      </c>
      <c r="AF31" s="75">
        <f t="shared" si="9"/>
        <v>78.571428571428555</v>
      </c>
      <c r="AG31" s="60">
        <f>SUM(AF25:AF31)</f>
        <v>734.28571428571422</v>
      </c>
      <c r="AH31" s="60">
        <f>+AG31/AE18</f>
        <v>43.193277310924366</v>
      </c>
    </row>
    <row r="32" spans="1:35" x14ac:dyDescent="0.25">
      <c r="A32" t="s">
        <v>88</v>
      </c>
      <c r="O32" s="58">
        <f t="shared" ref="O32:AE32" si="21">SUM(O19:O30)</f>
        <v>91.785714285714292</v>
      </c>
      <c r="P32" s="58">
        <f t="shared" si="21"/>
        <v>91.785714285714292</v>
      </c>
      <c r="Q32" s="58">
        <f t="shared" si="21"/>
        <v>78.928571428571445</v>
      </c>
      <c r="R32" s="58">
        <f t="shared" si="21"/>
        <v>87.857142857142875</v>
      </c>
      <c r="S32" s="58">
        <f t="shared" si="21"/>
        <v>87.857142857142875</v>
      </c>
      <c r="T32" s="58">
        <f t="shared" si="21"/>
        <v>87.857142857142875</v>
      </c>
      <c r="U32" s="58">
        <f t="shared" si="21"/>
        <v>87.857142857142875</v>
      </c>
      <c r="V32" s="58">
        <f t="shared" si="21"/>
        <v>80.357142857142875</v>
      </c>
      <c r="W32" s="58">
        <f t="shared" si="21"/>
        <v>87.857142857142875</v>
      </c>
      <c r="X32" s="58">
        <f t="shared" si="21"/>
        <v>87.857142857142875</v>
      </c>
      <c r="Y32" s="58">
        <f t="shared" si="21"/>
        <v>80.357142857142875</v>
      </c>
      <c r="Z32" s="58">
        <f t="shared" si="21"/>
        <v>85.357142857142875</v>
      </c>
      <c r="AA32" s="58">
        <f t="shared" si="21"/>
        <v>85.357142857142875</v>
      </c>
      <c r="AB32" s="58">
        <f t="shared" si="21"/>
        <v>87.857142857142875</v>
      </c>
      <c r="AC32" s="58">
        <f t="shared" si="21"/>
        <v>80.357142857142875</v>
      </c>
      <c r="AD32" s="58">
        <f t="shared" si="21"/>
        <v>83.214285714285708</v>
      </c>
      <c r="AE32" s="58">
        <f t="shared" si="21"/>
        <v>83.214285714285708</v>
      </c>
      <c r="AF32" s="76">
        <f>SUM(AF19:AF31)</f>
        <v>1534.2857142857142</v>
      </c>
      <c r="AG32" s="41"/>
      <c r="AH32" s="60">
        <f>SUM(AH24:AH31)</f>
        <v>90.252100840336141</v>
      </c>
      <c r="AI32" t="str">
        <f>IF((AH32)&lt;25,"Tidak bermanfaat",IF((AH32)&lt;50,"Belum bermanfaat",IF((AH32)&lt;75,"Bermanfaat",IF((AH32)&lt;=100,"Sangat bermanfaat",0))))</f>
        <v>Sangat bermanfaat</v>
      </c>
    </row>
  </sheetData>
  <mergeCells count="1">
    <mergeCell ref="A1:AC1"/>
  </mergeCells>
  <pageMargins left="0.25" right="0.25" top="0.75" bottom="0.75" header="0.3" footer="0.3"/>
  <pageSetup paperSize="9" scale="55" orientation="landscape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view="pageBreakPreview" topLeftCell="AC1" zoomScale="80" zoomScaleNormal="85" zoomScaleSheetLayoutView="80" workbookViewId="0">
      <selection activeCell="AM3" sqref="AM3:AP14"/>
    </sheetView>
  </sheetViews>
  <sheetFormatPr defaultColWidth="8.85546875" defaultRowHeight="15" x14ac:dyDescent="0.25"/>
  <cols>
    <col min="1" max="1" width="13.140625" customWidth="1"/>
    <col min="2" max="2" width="4.42578125" customWidth="1"/>
    <col min="3" max="3" width="3.42578125" customWidth="1"/>
    <col min="4" max="4" width="3.7109375" customWidth="1"/>
    <col min="6" max="9" width="6.7109375" customWidth="1"/>
    <col min="10" max="10" width="5" customWidth="1"/>
    <col min="11" max="11" width="6.42578125" customWidth="1"/>
    <col min="13" max="13" width="4.140625" customWidth="1"/>
    <col min="14" max="23" width="4.85546875" style="2" customWidth="1"/>
    <col min="24" max="24" width="5.42578125" style="77" customWidth="1"/>
    <col min="25" max="25" width="4.85546875" customWidth="1"/>
    <col min="26" max="26" width="4.85546875" style="63" customWidth="1"/>
    <col min="27" max="27" width="4.85546875" customWidth="1"/>
    <col min="28" max="28" width="4.85546875" style="2" customWidth="1"/>
    <col min="29" max="29" width="4.85546875" style="78" customWidth="1"/>
    <col min="30" max="31" width="4.85546875" style="2" customWidth="1"/>
    <col min="32" max="36" width="4.85546875" customWidth="1"/>
    <col min="37" max="37" width="10.140625" bestFit="1" customWidth="1"/>
    <col min="38" max="38" width="10" customWidth="1"/>
    <col min="39" max="43" width="7.28515625" customWidth="1"/>
  </cols>
  <sheetData>
    <row r="1" spans="1:43" ht="23.25" x14ac:dyDescent="0.35">
      <c r="A1" s="138" t="s">
        <v>167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</row>
    <row r="2" spans="1:43" ht="23.25" x14ac:dyDescent="0.35">
      <c r="A2" s="139" t="s">
        <v>124</v>
      </c>
      <c r="B2" s="139"/>
      <c r="C2" s="139"/>
      <c r="D2" s="139"/>
      <c r="F2" s="62" t="s">
        <v>6</v>
      </c>
      <c r="G2" s="62" t="s">
        <v>5</v>
      </c>
      <c r="H2" s="62" t="s">
        <v>3</v>
      </c>
      <c r="I2" s="62" t="s">
        <v>4</v>
      </c>
      <c r="J2" s="52"/>
      <c r="K2" s="52"/>
      <c r="M2" t="s">
        <v>79</v>
      </c>
      <c r="N2" s="2">
        <v>1</v>
      </c>
      <c r="O2" s="2">
        <v>2</v>
      </c>
      <c r="P2" s="2">
        <v>3</v>
      </c>
      <c r="Q2" s="2">
        <v>4</v>
      </c>
      <c r="R2" s="2">
        <v>5</v>
      </c>
      <c r="S2" s="2">
        <v>6</v>
      </c>
      <c r="T2" s="2">
        <v>7</v>
      </c>
      <c r="U2" s="2">
        <v>8</v>
      </c>
      <c r="V2" s="2">
        <v>9</v>
      </c>
      <c r="W2" s="2">
        <v>10</v>
      </c>
      <c r="X2" s="88">
        <v>11</v>
      </c>
      <c r="Y2" s="2">
        <v>12</v>
      </c>
      <c r="Z2" s="90">
        <v>13</v>
      </c>
      <c r="AA2" s="2">
        <v>14</v>
      </c>
      <c r="AB2" s="2">
        <v>15</v>
      </c>
      <c r="AC2" s="78">
        <v>16</v>
      </c>
      <c r="AD2" s="2">
        <v>17</v>
      </c>
      <c r="AE2" s="2">
        <v>18</v>
      </c>
      <c r="AF2" s="2">
        <v>19</v>
      </c>
      <c r="AG2" s="111">
        <v>20</v>
      </c>
      <c r="AH2" s="111">
        <v>21</v>
      </c>
      <c r="AI2" s="111">
        <v>22</v>
      </c>
      <c r="AJ2" s="111">
        <v>23</v>
      </c>
      <c r="AL2" s="63"/>
      <c r="AM2" s="6" t="s">
        <v>4</v>
      </c>
      <c r="AN2" s="6" t="s">
        <v>3</v>
      </c>
      <c r="AO2" s="6" t="s">
        <v>5</v>
      </c>
      <c r="AP2" s="6" t="s">
        <v>6</v>
      </c>
    </row>
    <row r="3" spans="1:43" x14ac:dyDescent="0.25">
      <c r="A3" t="s">
        <v>80</v>
      </c>
      <c r="B3" s="64">
        <v>60</v>
      </c>
      <c r="C3" s="52" t="s">
        <v>81</v>
      </c>
      <c r="D3">
        <v>10</v>
      </c>
      <c r="F3" s="52">
        <v>1</v>
      </c>
      <c r="G3" s="52">
        <v>2</v>
      </c>
      <c r="H3" s="52">
        <v>3</v>
      </c>
      <c r="I3" s="52">
        <v>4</v>
      </c>
      <c r="J3" s="52">
        <f>+COUNTA(F2:I2)</f>
        <v>4</v>
      </c>
      <c r="K3" s="65">
        <f>+$B$3/$J$3</f>
        <v>15</v>
      </c>
      <c r="M3" s="52" t="s">
        <v>62</v>
      </c>
      <c r="N3" s="2" t="s">
        <v>3</v>
      </c>
      <c r="O3" s="2" t="s">
        <v>4</v>
      </c>
      <c r="P3" s="2" t="s">
        <v>3</v>
      </c>
      <c r="Q3" s="2" t="s">
        <v>4</v>
      </c>
      <c r="R3" s="2" t="s">
        <v>4</v>
      </c>
      <c r="S3" s="2" t="s">
        <v>3</v>
      </c>
      <c r="T3" s="2" t="s">
        <v>4</v>
      </c>
      <c r="U3" s="2" t="s">
        <v>3</v>
      </c>
      <c r="V3" s="2" t="s">
        <v>3</v>
      </c>
      <c r="W3" s="2" t="s">
        <v>4</v>
      </c>
      <c r="X3" s="83" t="s">
        <v>3</v>
      </c>
      <c r="Y3" s="2" t="s">
        <v>3</v>
      </c>
      <c r="Z3" s="92" t="s">
        <v>3</v>
      </c>
      <c r="AA3" s="2" t="s">
        <v>3</v>
      </c>
      <c r="AB3" s="2" t="s">
        <v>4</v>
      </c>
      <c r="AC3" s="78" t="s">
        <v>4</v>
      </c>
      <c r="AD3" s="2" t="s">
        <v>4</v>
      </c>
      <c r="AE3" s="2" t="s">
        <v>3</v>
      </c>
      <c r="AF3" s="2" t="s">
        <v>4</v>
      </c>
      <c r="AG3" s="113" t="s">
        <v>3</v>
      </c>
      <c r="AH3" s="113" t="s">
        <v>3</v>
      </c>
      <c r="AI3" s="113" t="s">
        <v>4</v>
      </c>
      <c r="AJ3" s="113" t="s">
        <v>4</v>
      </c>
      <c r="AL3" s="52" t="s">
        <v>62</v>
      </c>
      <c r="AM3" s="2">
        <f>COUNTIF($N3:$AJ3,$AM$2)</f>
        <v>11</v>
      </c>
      <c r="AN3" s="2">
        <f>COUNTIF($N3:$AJ3,$AN$2)</f>
        <v>12</v>
      </c>
      <c r="AO3" s="2">
        <f>COUNTIF($N3:$AJ3,$AO$2)</f>
        <v>0</v>
      </c>
      <c r="AP3" s="2">
        <f>COUNTIF($N3:$AJ3,$AP$2)</f>
        <v>0</v>
      </c>
      <c r="AQ3">
        <f>SUM(AM3:AP3)</f>
        <v>23</v>
      </c>
    </row>
    <row r="4" spans="1:43" x14ac:dyDescent="0.25">
      <c r="A4" t="s">
        <v>82</v>
      </c>
      <c r="B4" s="67">
        <v>40</v>
      </c>
      <c r="C4" s="67" t="s">
        <v>81</v>
      </c>
      <c r="D4">
        <v>2</v>
      </c>
      <c r="F4" s="52"/>
      <c r="G4" s="52"/>
      <c r="H4" s="52"/>
      <c r="I4" s="52"/>
      <c r="J4" s="52">
        <f>+$D$3</f>
        <v>10</v>
      </c>
      <c r="K4" s="65">
        <f>+K3/J4</f>
        <v>1.5</v>
      </c>
      <c r="M4" s="52" t="s">
        <v>63</v>
      </c>
      <c r="N4" s="2" t="s">
        <v>3</v>
      </c>
      <c r="O4" s="2" t="s">
        <v>4</v>
      </c>
      <c r="P4" s="2" t="s">
        <v>4</v>
      </c>
      <c r="Q4" s="2" t="s">
        <v>3</v>
      </c>
      <c r="R4" s="2" t="s">
        <v>4</v>
      </c>
      <c r="S4" s="2" t="s">
        <v>3</v>
      </c>
      <c r="T4" s="2" t="s">
        <v>4</v>
      </c>
      <c r="U4" s="2" t="s">
        <v>3</v>
      </c>
      <c r="V4" s="2" t="s">
        <v>3</v>
      </c>
      <c r="W4" s="2" t="s">
        <v>4</v>
      </c>
      <c r="X4" s="83" t="s">
        <v>3</v>
      </c>
      <c r="Y4" s="2" t="s">
        <v>3</v>
      </c>
      <c r="Z4" s="92" t="s">
        <v>3</v>
      </c>
      <c r="AA4" s="2" t="s">
        <v>3</v>
      </c>
      <c r="AB4" s="2" t="s">
        <v>4</v>
      </c>
      <c r="AC4" s="78" t="s">
        <v>3</v>
      </c>
      <c r="AD4" s="2" t="s">
        <v>4</v>
      </c>
      <c r="AE4" s="2" t="s">
        <v>3</v>
      </c>
      <c r="AF4" s="2" t="s">
        <v>4</v>
      </c>
      <c r="AG4" s="113" t="s">
        <v>3</v>
      </c>
      <c r="AH4" s="113" t="s">
        <v>3</v>
      </c>
      <c r="AI4" s="113" t="s">
        <v>3</v>
      </c>
      <c r="AJ4" s="113" t="s">
        <v>3</v>
      </c>
      <c r="AL4" s="52" t="s">
        <v>63</v>
      </c>
      <c r="AM4" s="113">
        <f t="shared" ref="AM4:AM14" si="0">COUNTIF($N4:$AJ4,$AM$2)</f>
        <v>8</v>
      </c>
      <c r="AN4" s="113">
        <f t="shared" ref="AN4:AN14" si="1">COUNTIF($N4:$AJ4,$AN$2)</f>
        <v>15</v>
      </c>
      <c r="AO4" s="113">
        <f t="shared" ref="AO4:AO14" si="2">COUNTIF($N4:$AJ4,$AO$2)</f>
        <v>0</v>
      </c>
      <c r="AP4" s="113">
        <f t="shared" ref="AP4:AP14" si="3">COUNTIF($N4:$AJ4,$AP$2)</f>
        <v>0</v>
      </c>
      <c r="AQ4">
        <f t="shared" ref="AQ4:AQ14" si="4">SUM(AM4:AP4)</f>
        <v>23</v>
      </c>
    </row>
    <row r="5" spans="1:43" x14ac:dyDescent="0.25">
      <c r="D5">
        <f>SUM(D3:D4)</f>
        <v>12</v>
      </c>
      <c r="F5" s="65">
        <f>+$K$4*F3</f>
        <v>1.5</v>
      </c>
      <c r="G5" s="65">
        <f t="shared" ref="G5:I5" si="5">+$K$4*G3</f>
        <v>3</v>
      </c>
      <c r="H5" s="65">
        <f t="shared" si="5"/>
        <v>4.5</v>
      </c>
      <c r="I5" s="65">
        <f t="shared" si="5"/>
        <v>6</v>
      </c>
      <c r="J5" s="52"/>
      <c r="K5" s="52"/>
      <c r="M5" s="52" t="s">
        <v>64</v>
      </c>
      <c r="N5" s="2" t="s">
        <v>5</v>
      </c>
      <c r="O5" s="2" t="s">
        <v>4</v>
      </c>
      <c r="P5" s="2" t="s">
        <v>5</v>
      </c>
      <c r="Q5" s="2" t="s">
        <v>4</v>
      </c>
      <c r="R5" s="2" t="s">
        <v>4</v>
      </c>
      <c r="S5" s="2" t="s">
        <v>3</v>
      </c>
      <c r="T5" s="2" t="s">
        <v>3</v>
      </c>
      <c r="U5" s="2" t="s">
        <v>5</v>
      </c>
      <c r="V5" s="2" t="s">
        <v>3</v>
      </c>
      <c r="W5" s="2" t="s">
        <v>4</v>
      </c>
      <c r="X5" s="83" t="s">
        <v>3</v>
      </c>
      <c r="Y5" s="2" t="s">
        <v>3</v>
      </c>
      <c r="Z5" s="92" t="s">
        <v>5</v>
      </c>
      <c r="AA5" s="2" t="s">
        <v>3</v>
      </c>
      <c r="AB5" s="2" t="s">
        <v>4</v>
      </c>
      <c r="AC5" s="78" t="s">
        <v>3</v>
      </c>
      <c r="AD5" s="2" t="s">
        <v>4</v>
      </c>
      <c r="AE5" s="2" t="s">
        <v>3</v>
      </c>
      <c r="AF5" s="2" t="s">
        <v>3</v>
      </c>
      <c r="AG5" s="113" t="s">
        <v>3</v>
      </c>
      <c r="AH5" s="113" t="s">
        <v>3</v>
      </c>
      <c r="AI5" s="113" t="s">
        <v>3</v>
      </c>
      <c r="AJ5" s="113" t="s">
        <v>3</v>
      </c>
      <c r="AL5" s="52" t="s">
        <v>64</v>
      </c>
      <c r="AM5" s="113">
        <f t="shared" si="0"/>
        <v>6</v>
      </c>
      <c r="AN5" s="113">
        <f t="shared" si="1"/>
        <v>13</v>
      </c>
      <c r="AO5" s="113">
        <f t="shared" si="2"/>
        <v>4</v>
      </c>
      <c r="AP5" s="113">
        <f t="shared" si="3"/>
        <v>0</v>
      </c>
      <c r="AQ5">
        <f t="shared" si="4"/>
        <v>23</v>
      </c>
    </row>
    <row r="6" spans="1:43" x14ac:dyDescent="0.25">
      <c r="F6" s="52">
        <f>+F5*$J$4</f>
        <v>15</v>
      </c>
      <c r="G6" s="52">
        <f>+G5*$J$4</f>
        <v>30</v>
      </c>
      <c r="H6" s="52">
        <f>+H5*$J$4</f>
        <v>45</v>
      </c>
      <c r="I6" s="52">
        <f>+I5*$J$4</f>
        <v>60</v>
      </c>
      <c r="J6" s="52"/>
      <c r="K6" s="52"/>
      <c r="M6" s="52" t="s">
        <v>65</v>
      </c>
      <c r="N6" s="2" t="s">
        <v>3</v>
      </c>
      <c r="O6" s="2" t="s">
        <v>4</v>
      </c>
      <c r="P6" s="2" t="s">
        <v>4</v>
      </c>
      <c r="Q6" s="2" t="s">
        <v>4</v>
      </c>
      <c r="R6" s="2" t="s">
        <v>4</v>
      </c>
      <c r="S6" s="2" t="s">
        <v>3</v>
      </c>
      <c r="T6" s="2" t="s">
        <v>4</v>
      </c>
      <c r="U6" s="2" t="s">
        <v>3</v>
      </c>
      <c r="V6" s="2" t="s">
        <v>4</v>
      </c>
      <c r="W6" s="2" t="s">
        <v>4</v>
      </c>
      <c r="X6" s="83" t="s">
        <v>3</v>
      </c>
      <c r="Y6" s="2" t="s">
        <v>3</v>
      </c>
      <c r="Z6" s="92" t="s">
        <v>3</v>
      </c>
      <c r="AA6" s="2" t="s">
        <v>3</v>
      </c>
      <c r="AB6" s="2" t="s">
        <v>4</v>
      </c>
      <c r="AC6" s="78" t="s">
        <v>3</v>
      </c>
      <c r="AD6" s="2" t="s">
        <v>4</v>
      </c>
      <c r="AE6" s="2" t="s">
        <v>3</v>
      </c>
      <c r="AF6" s="2" t="s">
        <v>4</v>
      </c>
      <c r="AG6" s="113" t="s">
        <v>4</v>
      </c>
      <c r="AH6" s="113" t="s">
        <v>3</v>
      </c>
      <c r="AI6" s="113" t="s">
        <v>3</v>
      </c>
      <c r="AJ6" s="113" t="s">
        <v>3</v>
      </c>
      <c r="AL6" s="52" t="s">
        <v>65</v>
      </c>
      <c r="AM6" s="113">
        <f t="shared" si="0"/>
        <v>11</v>
      </c>
      <c r="AN6" s="113">
        <f t="shared" si="1"/>
        <v>12</v>
      </c>
      <c r="AO6" s="113">
        <f t="shared" si="2"/>
        <v>0</v>
      </c>
      <c r="AP6" s="113">
        <f t="shared" si="3"/>
        <v>0</v>
      </c>
      <c r="AQ6">
        <f t="shared" si="4"/>
        <v>23</v>
      </c>
    </row>
    <row r="7" spans="1:43" x14ac:dyDescent="0.25">
      <c r="M7" s="52" t="s">
        <v>66</v>
      </c>
      <c r="N7" s="2" t="s">
        <v>3</v>
      </c>
      <c r="O7" s="2" t="s">
        <v>4</v>
      </c>
      <c r="P7" s="2" t="s">
        <v>4</v>
      </c>
      <c r="Q7" s="2" t="s">
        <v>4</v>
      </c>
      <c r="R7" s="2" t="s">
        <v>4</v>
      </c>
      <c r="S7" s="2" t="s">
        <v>3</v>
      </c>
      <c r="T7" s="2" t="s">
        <v>4</v>
      </c>
      <c r="U7" s="2" t="s">
        <v>5</v>
      </c>
      <c r="V7" s="2" t="s">
        <v>4</v>
      </c>
      <c r="W7" s="2" t="s">
        <v>4</v>
      </c>
      <c r="X7" s="83" t="s">
        <v>3</v>
      </c>
      <c r="Y7" s="2" t="s">
        <v>5</v>
      </c>
      <c r="Z7" s="92" t="s">
        <v>3</v>
      </c>
      <c r="AA7" s="2" t="s">
        <v>3</v>
      </c>
      <c r="AB7" s="2" t="s">
        <v>3</v>
      </c>
      <c r="AC7" s="78" t="s">
        <v>3</v>
      </c>
      <c r="AD7" s="2" t="s">
        <v>4</v>
      </c>
      <c r="AE7" s="2" t="s">
        <v>3</v>
      </c>
      <c r="AF7" s="2" t="s">
        <v>3</v>
      </c>
      <c r="AG7" s="113" t="s">
        <v>4</v>
      </c>
      <c r="AH7" s="113" t="s">
        <v>3</v>
      </c>
      <c r="AI7" s="113" t="s">
        <v>3</v>
      </c>
      <c r="AJ7" s="113" t="s">
        <v>3</v>
      </c>
      <c r="AL7" s="52" t="s">
        <v>66</v>
      </c>
      <c r="AM7" s="113">
        <f t="shared" si="0"/>
        <v>9</v>
      </c>
      <c r="AN7" s="113">
        <f t="shared" si="1"/>
        <v>12</v>
      </c>
      <c r="AO7" s="113">
        <f t="shared" si="2"/>
        <v>2</v>
      </c>
      <c r="AP7" s="113">
        <f t="shared" si="3"/>
        <v>0</v>
      </c>
      <c r="AQ7">
        <f t="shared" si="4"/>
        <v>23</v>
      </c>
    </row>
    <row r="8" spans="1:43" x14ac:dyDescent="0.25">
      <c r="F8" s="68" t="s">
        <v>6</v>
      </c>
      <c r="G8" s="68" t="s">
        <v>5</v>
      </c>
      <c r="H8" s="68" t="s">
        <v>3</v>
      </c>
      <c r="I8" s="68" t="s">
        <v>4</v>
      </c>
      <c r="J8" s="69"/>
      <c r="K8" s="69"/>
      <c r="M8" s="52" t="s">
        <v>67</v>
      </c>
      <c r="N8" s="2" t="s">
        <v>3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3</v>
      </c>
      <c r="T8" s="2" t="s">
        <v>3</v>
      </c>
      <c r="U8" s="2" t="s">
        <v>5</v>
      </c>
      <c r="V8" s="2" t="s">
        <v>4</v>
      </c>
      <c r="W8" s="2" t="s">
        <v>4</v>
      </c>
      <c r="X8" s="83" t="s">
        <v>3</v>
      </c>
      <c r="Y8" s="2" t="s">
        <v>5</v>
      </c>
      <c r="Z8" s="92" t="s">
        <v>5</v>
      </c>
      <c r="AA8" s="2" t="s">
        <v>3</v>
      </c>
      <c r="AB8" s="2" t="s">
        <v>3</v>
      </c>
      <c r="AC8" s="78" t="s">
        <v>3</v>
      </c>
      <c r="AD8" s="2" t="s">
        <v>4</v>
      </c>
      <c r="AE8" s="2" t="s">
        <v>3</v>
      </c>
      <c r="AF8" s="2" t="s">
        <v>4</v>
      </c>
      <c r="AG8" s="113" t="s">
        <v>3</v>
      </c>
      <c r="AH8" s="113" t="s">
        <v>4</v>
      </c>
      <c r="AI8" s="113" t="s">
        <v>3</v>
      </c>
      <c r="AJ8" s="113" t="s">
        <v>3</v>
      </c>
      <c r="AL8" s="52" t="s">
        <v>67</v>
      </c>
      <c r="AM8" s="113">
        <f t="shared" si="0"/>
        <v>9</v>
      </c>
      <c r="AN8" s="113">
        <f t="shared" si="1"/>
        <v>11</v>
      </c>
      <c r="AO8" s="113">
        <f t="shared" si="2"/>
        <v>3</v>
      </c>
      <c r="AP8" s="113">
        <f t="shared" si="3"/>
        <v>0</v>
      </c>
      <c r="AQ8">
        <f t="shared" si="4"/>
        <v>23</v>
      </c>
    </row>
    <row r="9" spans="1:43" x14ac:dyDescent="0.25">
      <c r="F9" s="69">
        <v>1</v>
      </c>
      <c r="G9" s="69">
        <v>2</v>
      </c>
      <c r="H9" s="69">
        <v>3</v>
      </c>
      <c r="I9" s="69">
        <v>4</v>
      </c>
      <c r="J9" s="69">
        <f>+COUNTA(F8:I8)</f>
        <v>4</v>
      </c>
      <c r="K9" s="70">
        <f>+$B$4/$J$9</f>
        <v>10</v>
      </c>
      <c r="M9" s="52" t="s">
        <v>68</v>
      </c>
      <c r="N9" s="2" t="s">
        <v>3</v>
      </c>
      <c r="O9" s="2" t="s">
        <v>4</v>
      </c>
      <c r="P9" s="2" t="s">
        <v>4</v>
      </c>
      <c r="Q9" s="2" t="s">
        <v>4</v>
      </c>
      <c r="R9" s="2" t="s">
        <v>4</v>
      </c>
      <c r="S9" s="2" t="s">
        <v>3</v>
      </c>
      <c r="T9" s="2" t="s">
        <v>3</v>
      </c>
      <c r="U9" s="2" t="s">
        <v>3</v>
      </c>
      <c r="V9" s="2" t="s">
        <v>4</v>
      </c>
      <c r="W9" s="2" t="s">
        <v>4</v>
      </c>
      <c r="X9" s="83" t="s">
        <v>3</v>
      </c>
      <c r="Y9" s="2" t="s">
        <v>3</v>
      </c>
      <c r="Z9" s="92" t="s">
        <v>3</v>
      </c>
      <c r="AA9" s="2" t="s">
        <v>3</v>
      </c>
      <c r="AB9" s="2" t="s">
        <v>3</v>
      </c>
      <c r="AC9" s="78" t="s">
        <v>3</v>
      </c>
      <c r="AD9" s="2" t="s">
        <v>4</v>
      </c>
      <c r="AE9" s="2" t="s">
        <v>3</v>
      </c>
      <c r="AF9" s="2" t="s">
        <v>3</v>
      </c>
      <c r="AG9" s="113" t="s">
        <v>3</v>
      </c>
      <c r="AH9" s="113" t="s">
        <v>4</v>
      </c>
      <c r="AI9" s="113" t="s">
        <v>3</v>
      </c>
      <c r="AJ9" s="113" t="s">
        <v>3</v>
      </c>
      <c r="AL9" s="52" t="s">
        <v>68</v>
      </c>
      <c r="AM9" s="113">
        <f t="shared" si="0"/>
        <v>8</v>
      </c>
      <c r="AN9" s="113">
        <f t="shared" si="1"/>
        <v>15</v>
      </c>
      <c r="AO9" s="113">
        <f t="shared" si="2"/>
        <v>0</v>
      </c>
      <c r="AP9" s="113">
        <f t="shared" si="3"/>
        <v>0</v>
      </c>
      <c r="AQ9">
        <f t="shared" si="4"/>
        <v>23</v>
      </c>
    </row>
    <row r="10" spans="1:43" x14ac:dyDescent="0.25">
      <c r="F10" s="69"/>
      <c r="G10" s="69"/>
      <c r="H10" s="69"/>
      <c r="I10" s="69"/>
      <c r="J10" s="69">
        <f>+$D$4</f>
        <v>2</v>
      </c>
      <c r="K10" s="70">
        <f>+K9/J10</f>
        <v>5</v>
      </c>
      <c r="M10" s="52" t="s">
        <v>69</v>
      </c>
      <c r="N10" s="2" t="s">
        <v>3</v>
      </c>
      <c r="O10" s="2" t="s">
        <v>4</v>
      </c>
      <c r="P10" s="2" t="s">
        <v>4</v>
      </c>
      <c r="Q10" s="2" t="s">
        <v>4</v>
      </c>
      <c r="R10" s="2" t="s">
        <v>4</v>
      </c>
      <c r="S10" s="2" t="s">
        <v>3</v>
      </c>
      <c r="T10" s="2" t="s">
        <v>4</v>
      </c>
      <c r="U10" s="2" t="s">
        <v>3</v>
      </c>
      <c r="V10" s="2" t="s">
        <v>3</v>
      </c>
      <c r="W10" s="2" t="s">
        <v>4</v>
      </c>
      <c r="X10" s="83" t="s">
        <v>3</v>
      </c>
      <c r="Y10" s="2" t="s">
        <v>3</v>
      </c>
      <c r="Z10" s="92" t="s">
        <v>5</v>
      </c>
      <c r="AA10" s="2" t="s">
        <v>3</v>
      </c>
      <c r="AB10" s="2" t="s">
        <v>4</v>
      </c>
      <c r="AC10" s="78" t="s">
        <v>3</v>
      </c>
      <c r="AD10" s="2" t="s">
        <v>4</v>
      </c>
      <c r="AE10" s="2" t="s">
        <v>3</v>
      </c>
      <c r="AF10" s="2" t="s">
        <v>3</v>
      </c>
      <c r="AG10" s="113" t="s">
        <v>3</v>
      </c>
      <c r="AH10" s="113" t="s">
        <v>3</v>
      </c>
      <c r="AI10" s="113" t="s">
        <v>4</v>
      </c>
      <c r="AJ10" s="113" t="s">
        <v>4</v>
      </c>
      <c r="AL10" s="52" t="s">
        <v>69</v>
      </c>
      <c r="AM10" s="113">
        <f t="shared" si="0"/>
        <v>10</v>
      </c>
      <c r="AN10" s="113">
        <f t="shared" si="1"/>
        <v>12</v>
      </c>
      <c r="AO10" s="113">
        <f t="shared" si="2"/>
        <v>1</v>
      </c>
      <c r="AP10" s="113">
        <f t="shared" si="3"/>
        <v>0</v>
      </c>
      <c r="AQ10">
        <f t="shared" si="4"/>
        <v>23</v>
      </c>
    </row>
    <row r="11" spans="1:43" x14ac:dyDescent="0.25">
      <c r="F11" s="70">
        <f>F9*$K$10</f>
        <v>5</v>
      </c>
      <c r="G11" s="70">
        <f t="shared" ref="G11:I11" si="6">G9*$K$10</f>
        <v>10</v>
      </c>
      <c r="H11" s="70">
        <f t="shared" si="6"/>
        <v>15</v>
      </c>
      <c r="I11" s="70">
        <f t="shared" si="6"/>
        <v>20</v>
      </c>
      <c r="J11" s="69"/>
      <c r="K11" s="69"/>
      <c r="M11" s="52" t="s">
        <v>89</v>
      </c>
      <c r="N11" s="2" t="s">
        <v>3</v>
      </c>
      <c r="O11" s="2" t="s">
        <v>4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  <c r="U11" s="2" t="s">
        <v>4</v>
      </c>
      <c r="V11" s="2" t="s">
        <v>3</v>
      </c>
      <c r="W11" s="2" t="s">
        <v>4</v>
      </c>
      <c r="X11" s="83" t="s">
        <v>3</v>
      </c>
      <c r="Y11" s="2" t="s">
        <v>5</v>
      </c>
      <c r="Z11" s="92" t="s">
        <v>3</v>
      </c>
      <c r="AA11" s="2" t="s">
        <v>3</v>
      </c>
      <c r="AB11" s="2" t="s">
        <v>4</v>
      </c>
      <c r="AC11" s="78" t="s">
        <v>3</v>
      </c>
      <c r="AD11" s="2" t="s">
        <v>4</v>
      </c>
      <c r="AE11" s="2" t="s">
        <v>3</v>
      </c>
      <c r="AF11" s="2" t="s">
        <v>4</v>
      </c>
      <c r="AG11" s="113" t="s">
        <v>3</v>
      </c>
      <c r="AH11" s="113" t="s">
        <v>3</v>
      </c>
      <c r="AI11" s="113" t="s">
        <v>4</v>
      </c>
      <c r="AJ11" s="113" t="s">
        <v>4</v>
      </c>
      <c r="AL11" s="52" t="s">
        <v>89</v>
      </c>
      <c r="AM11" s="113">
        <f t="shared" si="0"/>
        <v>8</v>
      </c>
      <c r="AN11" s="113">
        <f t="shared" si="1"/>
        <v>14</v>
      </c>
      <c r="AO11" s="113">
        <f t="shared" si="2"/>
        <v>1</v>
      </c>
      <c r="AP11" s="113">
        <f t="shared" si="3"/>
        <v>0</v>
      </c>
      <c r="AQ11">
        <f t="shared" si="4"/>
        <v>23</v>
      </c>
    </row>
    <row r="12" spans="1:43" x14ac:dyDescent="0.25">
      <c r="F12" s="69">
        <f>+F11*$J$10</f>
        <v>10</v>
      </c>
      <c r="G12" s="69">
        <f>+G11*$J$10</f>
        <v>20</v>
      </c>
      <c r="H12" s="69">
        <f>+H11*$J$10</f>
        <v>30</v>
      </c>
      <c r="I12" s="69">
        <f>+I11*$J$10</f>
        <v>40</v>
      </c>
      <c r="J12" s="69"/>
      <c r="K12" s="69"/>
      <c r="M12" s="52" t="s">
        <v>90</v>
      </c>
      <c r="N12" s="2" t="s">
        <v>3</v>
      </c>
      <c r="O12" s="2" t="s">
        <v>4</v>
      </c>
      <c r="P12" s="2" t="s">
        <v>5</v>
      </c>
      <c r="Q12" s="2" t="s">
        <v>4</v>
      </c>
      <c r="R12" s="2" t="s">
        <v>4</v>
      </c>
      <c r="S12" s="2" t="s">
        <v>3</v>
      </c>
      <c r="T12" s="2" t="s">
        <v>3</v>
      </c>
      <c r="U12" s="2" t="s">
        <v>3</v>
      </c>
      <c r="V12" s="2" t="s">
        <v>3</v>
      </c>
      <c r="W12" s="2" t="s">
        <v>4</v>
      </c>
      <c r="X12" s="83" t="s">
        <v>3</v>
      </c>
      <c r="Y12" s="2" t="s">
        <v>3</v>
      </c>
      <c r="Z12" s="92" t="s">
        <v>3</v>
      </c>
      <c r="AA12" s="2" t="s">
        <v>3</v>
      </c>
      <c r="AB12" s="2" t="s">
        <v>4</v>
      </c>
      <c r="AC12" s="78" t="s">
        <v>3</v>
      </c>
      <c r="AD12" s="2" t="s">
        <v>4</v>
      </c>
      <c r="AE12" s="2" t="s">
        <v>3</v>
      </c>
      <c r="AF12" s="2" t="s">
        <v>3</v>
      </c>
      <c r="AG12" s="113" t="s">
        <v>3</v>
      </c>
      <c r="AH12" s="113" t="s">
        <v>3</v>
      </c>
      <c r="AI12" s="113" t="s">
        <v>3</v>
      </c>
      <c r="AJ12" s="113" t="s">
        <v>3</v>
      </c>
      <c r="AL12" s="52" t="s">
        <v>90</v>
      </c>
      <c r="AM12" s="113">
        <f t="shared" si="0"/>
        <v>6</v>
      </c>
      <c r="AN12" s="113">
        <f t="shared" si="1"/>
        <v>16</v>
      </c>
      <c r="AO12" s="113">
        <f t="shared" si="2"/>
        <v>1</v>
      </c>
      <c r="AP12" s="113">
        <f t="shared" si="3"/>
        <v>0</v>
      </c>
      <c r="AQ12">
        <f t="shared" si="4"/>
        <v>23</v>
      </c>
    </row>
    <row r="13" spans="1:43" x14ac:dyDescent="0.25">
      <c r="M13" s="69" t="s">
        <v>70</v>
      </c>
      <c r="N13" s="2" t="s">
        <v>3</v>
      </c>
      <c r="O13" s="2" t="s">
        <v>4</v>
      </c>
      <c r="P13" s="2" t="s">
        <v>4</v>
      </c>
      <c r="Q13" s="2" t="s">
        <v>3</v>
      </c>
      <c r="R13" s="2" t="s">
        <v>4</v>
      </c>
      <c r="S13" s="2" t="s">
        <v>3</v>
      </c>
      <c r="T13" s="2" t="s">
        <v>3</v>
      </c>
      <c r="U13" s="2" t="s">
        <v>3</v>
      </c>
      <c r="V13" s="2" t="s">
        <v>3</v>
      </c>
      <c r="W13" s="2" t="s">
        <v>4</v>
      </c>
      <c r="X13" s="83" t="s">
        <v>3</v>
      </c>
      <c r="Y13" s="2" t="s">
        <v>5</v>
      </c>
      <c r="Z13" s="92" t="s">
        <v>5</v>
      </c>
      <c r="AA13" s="2" t="s">
        <v>3</v>
      </c>
      <c r="AB13" s="2" t="s">
        <v>3</v>
      </c>
      <c r="AC13" s="78" t="s">
        <v>3</v>
      </c>
      <c r="AD13" s="2" t="s">
        <v>4</v>
      </c>
      <c r="AE13" s="2" t="s">
        <v>3</v>
      </c>
      <c r="AF13" s="2" t="s">
        <v>3</v>
      </c>
      <c r="AG13" s="113" t="s">
        <v>3</v>
      </c>
      <c r="AH13" s="113" t="s">
        <v>3</v>
      </c>
      <c r="AI13" s="113" t="s">
        <v>3</v>
      </c>
      <c r="AJ13" s="113" t="s">
        <v>3</v>
      </c>
      <c r="AL13" s="69" t="s">
        <v>70</v>
      </c>
      <c r="AM13" s="113">
        <f t="shared" si="0"/>
        <v>5</v>
      </c>
      <c r="AN13" s="113">
        <f t="shared" si="1"/>
        <v>16</v>
      </c>
      <c r="AO13" s="113">
        <f t="shared" si="2"/>
        <v>2</v>
      </c>
      <c r="AP13" s="113">
        <f t="shared" si="3"/>
        <v>0</v>
      </c>
      <c r="AQ13">
        <f t="shared" si="4"/>
        <v>23</v>
      </c>
    </row>
    <row r="14" spans="1:43" x14ac:dyDescent="0.25">
      <c r="M14" s="69" t="s">
        <v>71</v>
      </c>
      <c r="N14" s="2" t="s">
        <v>3</v>
      </c>
      <c r="O14" s="2" t="s">
        <v>4</v>
      </c>
      <c r="P14" s="2" t="s">
        <v>4</v>
      </c>
      <c r="Q14" s="2" t="s">
        <v>3</v>
      </c>
      <c r="R14" s="2" t="s">
        <v>4</v>
      </c>
      <c r="S14" s="2" t="s">
        <v>3</v>
      </c>
      <c r="T14" s="2" t="s">
        <v>3</v>
      </c>
      <c r="U14" s="2" t="s">
        <v>3</v>
      </c>
      <c r="V14" s="2" t="s">
        <v>3</v>
      </c>
      <c r="W14" s="2" t="s">
        <v>4</v>
      </c>
      <c r="X14" s="83" t="s">
        <v>3</v>
      </c>
      <c r="Y14" s="2" t="s">
        <v>5</v>
      </c>
      <c r="Z14" s="92" t="s">
        <v>5</v>
      </c>
      <c r="AA14" s="2" t="s">
        <v>3</v>
      </c>
      <c r="AB14" s="2" t="s">
        <v>3</v>
      </c>
      <c r="AC14" s="78" t="s">
        <v>3</v>
      </c>
      <c r="AD14" s="2" t="s">
        <v>4</v>
      </c>
      <c r="AE14" s="2" t="s">
        <v>3</v>
      </c>
      <c r="AF14" s="2" t="s">
        <v>3</v>
      </c>
      <c r="AG14" s="113" t="s">
        <v>3</v>
      </c>
      <c r="AH14" s="113" t="s">
        <v>3</v>
      </c>
      <c r="AI14" s="113" t="s">
        <v>3</v>
      </c>
      <c r="AJ14" s="113" t="s">
        <v>3</v>
      </c>
      <c r="AL14" s="69" t="s">
        <v>71</v>
      </c>
      <c r="AM14" s="113">
        <f t="shared" si="0"/>
        <v>5</v>
      </c>
      <c r="AN14" s="113">
        <f t="shared" si="1"/>
        <v>16</v>
      </c>
      <c r="AO14" s="113">
        <f t="shared" si="2"/>
        <v>2</v>
      </c>
      <c r="AP14" s="113">
        <f t="shared" si="3"/>
        <v>0</v>
      </c>
      <c r="AQ14">
        <f t="shared" si="4"/>
        <v>23</v>
      </c>
    </row>
    <row r="15" spans="1:43" x14ac:dyDescent="0.25">
      <c r="AC15" s="2"/>
    </row>
    <row r="17" spans="1:40" x14ac:dyDescent="0.25">
      <c r="N17" s="2">
        <v>1</v>
      </c>
      <c r="O17" s="2">
        <v>2</v>
      </c>
      <c r="P17" s="2">
        <v>3</v>
      </c>
      <c r="Q17" s="2">
        <v>4</v>
      </c>
      <c r="R17" s="2">
        <v>5</v>
      </c>
      <c r="S17" s="2">
        <v>6</v>
      </c>
      <c r="T17" s="2">
        <v>7</v>
      </c>
      <c r="U17" s="2">
        <v>8</v>
      </c>
      <c r="V17" s="2">
        <v>9</v>
      </c>
      <c r="W17" s="2">
        <v>10</v>
      </c>
      <c r="X17" s="91">
        <v>11</v>
      </c>
      <c r="Y17" s="2">
        <v>12</v>
      </c>
      <c r="Z17" s="89">
        <v>13</v>
      </c>
      <c r="AA17" s="2">
        <v>14</v>
      </c>
      <c r="AB17" s="2">
        <v>15</v>
      </c>
      <c r="AC17" s="78">
        <v>16</v>
      </c>
      <c r="AD17" s="2">
        <v>17</v>
      </c>
      <c r="AE17" s="2">
        <v>18</v>
      </c>
      <c r="AF17" s="2">
        <v>19</v>
      </c>
      <c r="AG17" s="111">
        <v>20</v>
      </c>
      <c r="AH17" s="111">
        <v>21</v>
      </c>
      <c r="AI17" s="111">
        <v>22</v>
      </c>
      <c r="AJ17" s="111">
        <v>23</v>
      </c>
      <c r="AK17" s="77" t="s">
        <v>84</v>
      </c>
      <c r="AM17" s="63"/>
    </row>
    <row r="18" spans="1:40" x14ac:dyDescent="0.25">
      <c r="M18" s="52" t="s">
        <v>62</v>
      </c>
      <c r="N18" s="79">
        <f t="shared" ref="N18:AC25" si="7">IF(N3="SS",$I$5,IF(N3="S",$H$5,IF(N3="TS",$G$5,IF(N3="STS",$F$5,0))))</f>
        <v>4.5</v>
      </c>
      <c r="O18" s="79">
        <f t="shared" si="7"/>
        <v>6</v>
      </c>
      <c r="P18" s="79">
        <f t="shared" si="7"/>
        <v>4.5</v>
      </c>
      <c r="Q18" s="79">
        <f t="shared" si="7"/>
        <v>6</v>
      </c>
      <c r="R18" s="79">
        <f t="shared" si="7"/>
        <v>6</v>
      </c>
      <c r="S18" s="79">
        <f t="shared" si="7"/>
        <v>4.5</v>
      </c>
      <c r="T18" s="79">
        <f t="shared" si="7"/>
        <v>6</v>
      </c>
      <c r="U18" s="79">
        <f t="shared" si="7"/>
        <v>4.5</v>
      </c>
      <c r="V18" s="79">
        <f t="shared" si="7"/>
        <v>4.5</v>
      </c>
      <c r="W18" s="79">
        <f t="shared" si="7"/>
        <v>6</v>
      </c>
      <c r="X18" s="79">
        <f t="shared" si="7"/>
        <v>4.5</v>
      </c>
      <c r="Y18" s="79">
        <f t="shared" si="7"/>
        <v>4.5</v>
      </c>
      <c r="Z18" s="79">
        <f t="shared" si="7"/>
        <v>4.5</v>
      </c>
      <c r="AA18" s="79">
        <f t="shared" si="7"/>
        <v>4.5</v>
      </c>
      <c r="AB18" s="79">
        <f t="shared" si="7"/>
        <v>6</v>
      </c>
      <c r="AC18" s="79">
        <f t="shared" si="7"/>
        <v>6</v>
      </c>
      <c r="AD18" s="79">
        <f t="shared" ref="AD18:AJ18" si="8">IF(AD3="SS",$I$5,IF(AD3="S",$H$5,IF(AD3="TS",$G$5,IF(AD3="STS",$F$5,0))))</f>
        <v>6</v>
      </c>
      <c r="AE18" s="79">
        <f t="shared" si="8"/>
        <v>4.5</v>
      </c>
      <c r="AF18" s="79">
        <f t="shared" si="8"/>
        <v>6</v>
      </c>
      <c r="AG18" s="79">
        <f t="shared" si="8"/>
        <v>4.5</v>
      </c>
      <c r="AH18" s="79">
        <f t="shared" si="8"/>
        <v>4.5</v>
      </c>
      <c r="AI18" s="79">
        <f t="shared" si="8"/>
        <v>6</v>
      </c>
      <c r="AJ18" s="79">
        <f t="shared" si="8"/>
        <v>6</v>
      </c>
      <c r="AK18" s="80">
        <f>SUM(N18:AJ18)</f>
        <v>120</v>
      </c>
      <c r="AM18" s="63"/>
    </row>
    <row r="19" spans="1:40" x14ac:dyDescent="0.25">
      <c r="M19" s="52" t="s">
        <v>63</v>
      </c>
      <c r="N19" s="79">
        <f t="shared" si="7"/>
        <v>4.5</v>
      </c>
      <c r="O19" s="79">
        <f t="shared" si="7"/>
        <v>6</v>
      </c>
      <c r="P19" s="79">
        <f t="shared" si="7"/>
        <v>6</v>
      </c>
      <c r="Q19" s="79">
        <f t="shared" si="7"/>
        <v>4.5</v>
      </c>
      <c r="R19" s="79">
        <f t="shared" si="7"/>
        <v>6</v>
      </c>
      <c r="S19" s="79">
        <f t="shared" si="7"/>
        <v>4.5</v>
      </c>
      <c r="T19" s="79">
        <f t="shared" si="7"/>
        <v>6</v>
      </c>
      <c r="U19" s="79">
        <f t="shared" si="7"/>
        <v>4.5</v>
      </c>
      <c r="V19" s="79">
        <f t="shared" si="7"/>
        <v>4.5</v>
      </c>
      <c r="W19" s="79">
        <f t="shared" si="7"/>
        <v>6</v>
      </c>
      <c r="X19" s="79">
        <f t="shared" si="7"/>
        <v>4.5</v>
      </c>
      <c r="Y19" s="79">
        <f t="shared" si="7"/>
        <v>4.5</v>
      </c>
      <c r="Z19" s="79">
        <f t="shared" si="7"/>
        <v>4.5</v>
      </c>
      <c r="AA19" s="79">
        <f t="shared" si="7"/>
        <v>4.5</v>
      </c>
      <c r="AB19" s="79">
        <f t="shared" si="7"/>
        <v>6</v>
      </c>
      <c r="AC19" s="79">
        <f t="shared" si="7"/>
        <v>4.5</v>
      </c>
      <c r="AD19" s="79">
        <f t="shared" ref="AD19:AJ19" si="9">IF(AD4="SS",$I$5,IF(AD4="S",$H$5,IF(AD4="TS",$G$5,IF(AD4="STS",$F$5,0))))</f>
        <v>6</v>
      </c>
      <c r="AE19" s="79">
        <f t="shared" si="9"/>
        <v>4.5</v>
      </c>
      <c r="AF19" s="79">
        <f t="shared" si="9"/>
        <v>6</v>
      </c>
      <c r="AG19" s="79">
        <f t="shared" si="9"/>
        <v>4.5</v>
      </c>
      <c r="AH19" s="79">
        <f t="shared" si="9"/>
        <v>4.5</v>
      </c>
      <c r="AI19" s="79">
        <f t="shared" si="9"/>
        <v>4.5</v>
      </c>
      <c r="AJ19" s="79">
        <f t="shared" si="9"/>
        <v>4.5</v>
      </c>
      <c r="AK19" s="80">
        <f t="shared" ref="AK19:AK29" si="10">SUM(N19:AJ19)</f>
        <v>115.5</v>
      </c>
      <c r="AM19" s="63"/>
    </row>
    <row r="20" spans="1:40" x14ac:dyDescent="0.25">
      <c r="M20" s="52" t="s">
        <v>64</v>
      </c>
      <c r="N20" s="79">
        <f t="shared" si="7"/>
        <v>3</v>
      </c>
      <c r="O20" s="79">
        <f t="shared" si="7"/>
        <v>6</v>
      </c>
      <c r="P20" s="79">
        <f t="shared" si="7"/>
        <v>3</v>
      </c>
      <c r="Q20" s="79">
        <f t="shared" si="7"/>
        <v>6</v>
      </c>
      <c r="R20" s="79">
        <f t="shared" si="7"/>
        <v>6</v>
      </c>
      <c r="S20" s="79">
        <f t="shared" si="7"/>
        <v>4.5</v>
      </c>
      <c r="T20" s="79">
        <f t="shared" si="7"/>
        <v>4.5</v>
      </c>
      <c r="U20" s="79">
        <f t="shared" si="7"/>
        <v>3</v>
      </c>
      <c r="V20" s="79">
        <f t="shared" si="7"/>
        <v>4.5</v>
      </c>
      <c r="W20" s="79">
        <f t="shared" si="7"/>
        <v>6</v>
      </c>
      <c r="X20" s="79">
        <f t="shared" si="7"/>
        <v>4.5</v>
      </c>
      <c r="Y20" s="79">
        <f t="shared" si="7"/>
        <v>4.5</v>
      </c>
      <c r="Z20" s="79">
        <f t="shared" si="7"/>
        <v>3</v>
      </c>
      <c r="AA20" s="79">
        <f t="shared" si="7"/>
        <v>4.5</v>
      </c>
      <c r="AB20" s="79">
        <f t="shared" si="7"/>
        <v>6</v>
      </c>
      <c r="AC20" s="79">
        <f t="shared" si="7"/>
        <v>4.5</v>
      </c>
      <c r="AD20" s="79">
        <f t="shared" ref="AD20:AJ20" si="11">IF(AD5="SS",$I$5,IF(AD5="S",$H$5,IF(AD5="TS",$G$5,IF(AD5="STS",$F$5,0))))</f>
        <v>6</v>
      </c>
      <c r="AE20" s="79">
        <f t="shared" si="11"/>
        <v>4.5</v>
      </c>
      <c r="AF20" s="79">
        <f t="shared" si="11"/>
        <v>4.5</v>
      </c>
      <c r="AG20" s="79">
        <f t="shared" si="11"/>
        <v>4.5</v>
      </c>
      <c r="AH20" s="79">
        <f t="shared" si="11"/>
        <v>4.5</v>
      </c>
      <c r="AI20" s="79">
        <f t="shared" si="11"/>
        <v>4.5</v>
      </c>
      <c r="AJ20" s="79">
        <f t="shared" si="11"/>
        <v>4.5</v>
      </c>
      <c r="AK20" s="80">
        <f t="shared" si="10"/>
        <v>106.5</v>
      </c>
      <c r="AM20" s="63"/>
    </row>
    <row r="21" spans="1:40" x14ac:dyDescent="0.25">
      <c r="M21" s="52" t="s">
        <v>65</v>
      </c>
      <c r="N21" s="79">
        <f t="shared" si="7"/>
        <v>4.5</v>
      </c>
      <c r="O21" s="79">
        <f t="shared" si="7"/>
        <v>6</v>
      </c>
      <c r="P21" s="79">
        <f t="shared" si="7"/>
        <v>6</v>
      </c>
      <c r="Q21" s="79">
        <f t="shared" si="7"/>
        <v>6</v>
      </c>
      <c r="R21" s="79">
        <f t="shared" si="7"/>
        <v>6</v>
      </c>
      <c r="S21" s="79">
        <f t="shared" si="7"/>
        <v>4.5</v>
      </c>
      <c r="T21" s="79">
        <f t="shared" si="7"/>
        <v>6</v>
      </c>
      <c r="U21" s="79">
        <f t="shared" si="7"/>
        <v>4.5</v>
      </c>
      <c r="V21" s="79">
        <f t="shared" si="7"/>
        <v>6</v>
      </c>
      <c r="W21" s="79">
        <f t="shared" si="7"/>
        <v>6</v>
      </c>
      <c r="X21" s="79">
        <f t="shared" si="7"/>
        <v>4.5</v>
      </c>
      <c r="Y21" s="79">
        <f t="shared" si="7"/>
        <v>4.5</v>
      </c>
      <c r="Z21" s="79">
        <f t="shared" si="7"/>
        <v>4.5</v>
      </c>
      <c r="AA21" s="79">
        <f t="shared" si="7"/>
        <v>4.5</v>
      </c>
      <c r="AB21" s="79">
        <f t="shared" si="7"/>
        <v>6</v>
      </c>
      <c r="AC21" s="79">
        <f t="shared" si="7"/>
        <v>4.5</v>
      </c>
      <c r="AD21" s="79">
        <f t="shared" ref="AD21:AJ21" si="12">IF(AD6="SS",$I$5,IF(AD6="S",$H$5,IF(AD6="TS",$G$5,IF(AD6="STS",$F$5,0))))</f>
        <v>6</v>
      </c>
      <c r="AE21" s="79">
        <f t="shared" si="12"/>
        <v>4.5</v>
      </c>
      <c r="AF21" s="79">
        <f t="shared" si="12"/>
        <v>6</v>
      </c>
      <c r="AG21" s="79">
        <f t="shared" si="12"/>
        <v>6</v>
      </c>
      <c r="AH21" s="79">
        <f t="shared" si="12"/>
        <v>4.5</v>
      </c>
      <c r="AI21" s="79">
        <f t="shared" si="12"/>
        <v>4.5</v>
      </c>
      <c r="AJ21" s="79">
        <f t="shared" si="12"/>
        <v>4.5</v>
      </c>
      <c r="AK21" s="80">
        <f t="shared" si="10"/>
        <v>120</v>
      </c>
      <c r="AM21" s="63"/>
    </row>
    <row r="22" spans="1:40" x14ac:dyDescent="0.25">
      <c r="M22" s="52" t="s">
        <v>66</v>
      </c>
      <c r="N22" s="79">
        <f t="shared" si="7"/>
        <v>4.5</v>
      </c>
      <c r="O22" s="79">
        <f t="shared" si="7"/>
        <v>6</v>
      </c>
      <c r="P22" s="79">
        <f t="shared" si="7"/>
        <v>6</v>
      </c>
      <c r="Q22" s="79">
        <f t="shared" si="7"/>
        <v>6</v>
      </c>
      <c r="R22" s="79">
        <f t="shared" si="7"/>
        <v>6</v>
      </c>
      <c r="S22" s="79">
        <f t="shared" si="7"/>
        <v>4.5</v>
      </c>
      <c r="T22" s="79">
        <f t="shared" si="7"/>
        <v>6</v>
      </c>
      <c r="U22" s="79">
        <f t="shared" si="7"/>
        <v>3</v>
      </c>
      <c r="V22" s="79">
        <f t="shared" si="7"/>
        <v>6</v>
      </c>
      <c r="W22" s="79">
        <f t="shared" si="7"/>
        <v>6</v>
      </c>
      <c r="X22" s="79">
        <f t="shared" si="7"/>
        <v>4.5</v>
      </c>
      <c r="Y22" s="79">
        <f t="shared" si="7"/>
        <v>3</v>
      </c>
      <c r="Z22" s="79">
        <f t="shared" si="7"/>
        <v>4.5</v>
      </c>
      <c r="AA22" s="79">
        <f t="shared" si="7"/>
        <v>4.5</v>
      </c>
      <c r="AB22" s="79">
        <f t="shared" si="7"/>
        <v>4.5</v>
      </c>
      <c r="AC22" s="79">
        <f t="shared" si="7"/>
        <v>4.5</v>
      </c>
      <c r="AD22" s="79">
        <f t="shared" ref="AD22:AJ22" si="13">IF(AD7="SS",$I$5,IF(AD7="S",$H$5,IF(AD7="TS",$G$5,IF(AD7="STS",$F$5,0))))</f>
        <v>6</v>
      </c>
      <c r="AE22" s="79">
        <f t="shared" si="13"/>
        <v>4.5</v>
      </c>
      <c r="AF22" s="79">
        <f t="shared" si="13"/>
        <v>4.5</v>
      </c>
      <c r="AG22" s="79">
        <f t="shared" si="13"/>
        <v>6</v>
      </c>
      <c r="AH22" s="79">
        <f t="shared" si="13"/>
        <v>4.5</v>
      </c>
      <c r="AI22" s="79">
        <f t="shared" si="13"/>
        <v>4.5</v>
      </c>
      <c r="AJ22" s="79">
        <f t="shared" si="13"/>
        <v>4.5</v>
      </c>
      <c r="AK22" s="80">
        <f t="shared" si="10"/>
        <v>114</v>
      </c>
      <c r="AM22" s="63"/>
    </row>
    <row r="23" spans="1:40" x14ac:dyDescent="0.25">
      <c r="M23" s="52" t="s">
        <v>67</v>
      </c>
      <c r="N23" s="79">
        <f t="shared" si="7"/>
        <v>4.5</v>
      </c>
      <c r="O23" s="79">
        <f t="shared" si="7"/>
        <v>6</v>
      </c>
      <c r="P23" s="79">
        <f t="shared" si="7"/>
        <v>6</v>
      </c>
      <c r="Q23" s="79">
        <f t="shared" si="7"/>
        <v>6</v>
      </c>
      <c r="R23" s="79">
        <f t="shared" si="7"/>
        <v>6</v>
      </c>
      <c r="S23" s="79">
        <f t="shared" si="7"/>
        <v>4.5</v>
      </c>
      <c r="T23" s="79">
        <f t="shared" si="7"/>
        <v>4.5</v>
      </c>
      <c r="U23" s="79">
        <f t="shared" si="7"/>
        <v>3</v>
      </c>
      <c r="V23" s="79">
        <f t="shared" si="7"/>
        <v>6</v>
      </c>
      <c r="W23" s="79">
        <f t="shared" si="7"/>
        <v>6</v>
      </c>
      <c r="X23" s="79">
        <f t="shared" si="7"/>
        <v>4.5</v>
      </c>
      <c r="Y23" s="79">
        <f t="shared" si="7"/>
        <v>3</v>
      </c>
      <c r="Z23" s="79">
        <f t="shared" si="7"/>
        <v>3</v>
      </c>
      <c r="AA23" s="79">
        <f t="shared" si="7"/>
        <v>4.5</v>
      </c>
      <c r="AB23" s="79">
        <f t="shared" si="7"/>
        <v>4.5</v>
      </c>
      <c r="AC23" s="79">
        <f t="shared" si="7"/>
        <v>4.5</v>
      </c>
      <c r="AD23" s="79">
        <f t="shared" ref="AD23:AJ25" si="14">IF(AD8="SS",$I$5,IF(AD8="S",$H$5,IF(AD8="TS",$G$5,IF(AD8="STS",$F$5,0))))</f>
        <v>6</v>
      </c>
      <c r="AE23" s="79">
        <f t="shared" si="14"/>
        <v>4.5</v>
      </c>
      <c r="AF23" s="79">
        <f t="shared" si="14"/>
        <v>6</v>
      </c>
      <c r="AG23" s="79">
        <f t="shared" si="14"/>
        <v>4.5</v>
      </c>
      <c r="AH23" s="79">
        <f t="shared" si="14"/>
        <v>6</v>
      </c>
      <c r="AI23" s="79">
        <f t="shared" si="14"/>
        <v>4.5</v>
      </c>
      <c r="AJ23" s="79">
        <f t="shared" si="14"/>
        <v>4.5</v>
      </c>
      <c r="AK23" s="80">
        <f t="shared" si="10"/>
        <v>112.5</v>
      </c>
      <c r="AM23" s="63"/>
    </row>
    <row r="24" spans="1:40" x14ac:dyDescent="0.25">
      <c r="M24" s="52" t="s">
        <v>68</v>
      </c>
      <c r="N24" s="79">
        <f t="shared" si="7"/>
        <v>4.5</v>
      </c>
      <c r="O24" s="79">
        <f t="shared" si="7"/>
        <v>6</v>
      </c>
      <c r="P24" s="79">
        <f t="shared" si="7"/>
        <v>6</v>
      </c>
      <c r="Q24" s="79">
        <f t="shared" si="7"/>
        <v>6</v>
      </c>
      <c r="R24" s="79">
        <f t="shared" si="7"/>
        <v>6</v>
      </c>
      <c r="S24" s="79">
        <f t="shared" si="7"/>
        <v>4.5</v>
      </c>
      <c r="T24" s="79">
        <f t="shared" si="7"/>
        <v>4.5</v>
      </c>
      <c r="U24" s="79">
        <f t="shared" si="7"/>
        <v>4.5</v>
      </c>
      <c r="V24" s="79">
        <f t="shared" si="7"/>
        <v>6</v>
      </c>
      <c r="W24" s="79">
        <f t="shared" si="7"/>
        <v>6</v>
      </c>
      <c r="X24" s="79">
        <f t="shared" si="7"/>
        <v>4.5</v>
      </c>
      <c r="Y24" s="79">
        <f t="shared" si="7"/>
        <v>4.5</v>
      </c>
      <c r="Z24" s="79">
        <f t="shared" si="7"/>
        <v>4.5</v>
      </c>
      <c r="AA24" s="79">
        <f t="shared" si="7"/>
        <v>4.5</v>
      </c>
      <c r="AB24" s="79">
        <f t="shared" si="7"/>
        <v>4.5</v>
      </c>
      <c r="AC24" s="79">
        <f t="shared" si="7"/>
        <v>4.5</v>
      </c>
      <c r="AD24" s="79">
        <f t="shared" si="14"/>
        <v>6</v>
      </c>
      <c r="AE24" s="79">
        <f t="shared" si="14"/>
        <v>4.5</v>
      </c>
      <c r="AF24" s="79">
        <f t="shared" si="14"/>
        <v>4.5</v>
      </c>
      <c r="AG24" s="79">
        <f t="shared" si="14"/>
        <v>4.5</v>
      </c>
      <c r="AH24" s="79">
        <f t="shared" si="14"/>
        <v>6</v>
      </c>
      <c r="AI24" s="79">
        <f t="shared" si="14"/>
        <v>4.5</v>
      </c>
      <c r="AJ24" s="79">
        <f t="shared" si="14"/>
        <v>4.5</v>
      </c>
      <c r="AK24" s="80">
        <f t="shared" si="10"/>
        <v>115.5</v>
      </c>
      <c r="AM24" s="63"/>
    </row>
    <row r="25" spans="1:40" x14ac:dyDescent="0.25">
      <c r="M25" s="52" t="s">
        <v>69</v>
      </c>
      <c r="N25" s="79">
        <f t="shared" si="7"/>
        <v>4.5</v>
      </c>
      <c r="O25" s="79">
        <f t="shared" si="7"/>
        <v>6</v>
      </c>
      <c r="P25" s="79">
        <f t="shared" si="7"/>
        <v>6</v>
      </c>
      <c r="Q25" s="79">
        <f t="shared" si="7"/>
        <v>6</v>
      </c>
      <c r="R25" s="79">
        <f t="shared" si="7"/>
        <v>6</v>
      </c>
      <c r="S25" s="79">
        <f t="shared" si="7"/>
        <v>4.5</v>
      </c>
      <c r="T25" s="79">
        <f t="shared" si="7"/>
        <v>6</v>
      </c>
      <c r="U25" s="79">
        <f t="shared" si="7"/>
        <v>4.5</v>
      </c>
      <c r="V25" s="79">
        <f t="shared" si="7"/>
        <v>4.5</v>
      </c>
      <c r="W25" s="79">
        <f t="shared" si="7"/>
        <v>6</v>
      </c>
      <c r="X25" s="79">
        <f t="shared" si="7"/>
        <v>4.5</v>
      </c>
      <c r="Y25" s="79">
        <f t="shared" si="7"/>
        <v>4.5</v>
      </c>
      <c r="Z25" s="79">
        <f t="shared" si="7"/>
        <v>3</v>
      </c>
      <c r="AA25" s="79">
        <f t="shared" si="7"/>
        <v>4.5</v>
      </c>
      <c r="AB25" s="79">
        <f t="shared" si="7"/>
        <v>6</v>
      </c>
      <c r="AC25" s="79">
        <f t="shared" si="7"/>
        <v>4.5</v>
      </c>
      <c r="AD25" s="79">
        <f t="shared" si="14"/>
        <v>6</v>
      </c>
      <c r="AE25" s="79">
        <f t="shared" si="14"/>
        <v>4.5</v>
      </c>
      <c r="AF25" s="79">
        <f t="shared" si="14"/>
        <v>4.5</v>
      </c>
      <c r="AG25" s="79">
        <f t="shared" si="14"/>
        <v>4.5</v>
      </c>
      <c r="AH25" s="79">
        <f t="shared" si="14"/>
        <v>4.5</v>
      </c>
      <c r="AI25" s="79">
        <f t="shared" si="14"/>
        <v>6</v>
      </c>
      <c r="AJ25" s="79">
        <f t="shared" si="14"/>
        <v>6</v>
      </c>
      <c r="AK25" s="80">
        <f t="shared" si="10"/>
        <v>117</v>
      </c>
    </row>
    <row r="26" spans="1:40" x14ac:dyDescent="0.25">
      <c r="M26" s="52" t="s">
        <v>89</v>
      </c>
      <c r="N26" s="79">
        <f t="shared" ref="N26:AJ26" si="15">IF(N11="SS",$I$5,IF(N11="S",$H$5,IF(N11="TS",$G$5,IF(N11="STS",$F$5,0))))</f>
        <v>4.5</v>
      </c>
      <c r="O26" s="79">
        <f t="shared" si="15"/>
        <v>6</v>
      </c>
      <c r="P26" s="79">
        <f t="shared" si="15"/>
        <v>4.5</v>
      </c>
      <c r="Q26" s="79">
        <f t="shared" si="15"/>
        <v>4.5</v>
      </c>
      <c r="R26" s="79">
        <f t="shared" si="15"/>
        <v>4.5</v>
      </c>
      <c r="S26" s="79">
        <f t="shared" si="15"/>
        <v>4.5</v>
      </c>
      <c r="T26" s="79">
        <f t="shared" si="15"/>
        <v>4.5</v>
      </c>
      <c r="U26" s="79">
        <f t="shared" si="15"/>
        <v>6</v>
      </c>
      <c r="V26" s="79">
        <f t="shared" si="15"/>
        <v>4.5</v>
      </c>
      <c r="W26" s="79">
        <f t="shared" si="15"/>
        <v>6</v>
      </c>
      <c r="X26" s="79">
        <f t="shared" si="15"/>
        <v>4.5</v>
      </c>
      <c r="Y26" s="79">
        <f t="shared" si="15"/>
        <v>3</v>
      </c>
      <c r="Z26" s="79">
        <f t="shared" si="15"/>
        <v>4.5</v>
      </c>
      <c r="AA26" s="79">
        <f t="shared" si="15"/>
        <v>4.5</v>
      </c>
      <c r="AB26" s="79">
        <f t="shared" si="15"/>
        <v>6</v>
      </c>
      <c r="AC26" s="79">
        <f t="shared" si="15"/>
        <v>4.5</v>
      </c>
      <c r="AD26" s="79">
        <f t="shared" si="15"/>
        <v>6</v>
      </c>
      <c r="AE26" s="79">
        <f t="shared" si="15"/>
        <v>4.5</v>
      </c>
      <c r="AF26" s="79">
        <f t="shared" si="15"/>
        <v>6</v>
      </c>
      <c r="AG26" s="79">
        <f t="shared" si="15"/>
        <v>4.5</v>
      </c>
      <c r="AH26" s="79">
        <f t="shared" si="15"/>
        <v>4.5</v>
      </c>
      <c r="AI26" s="79">
        <f t="shared" si="15"/>
        <v>6</v>
      </c>
      <c r="AJ26" s="79">
        <f t="shared" si="15"/>
        <v>6</v>
      </c>
      <c r="AK26" s="80">
        <f t="shared" si="10"/>
        <v>114</v>
      </c>
      <c r="AL26" s="63"/>
      <c r="AM26" s="63"/>
    </row>
    <row r="27" spans="1:40" x14ac:dyDescent="0.25">
      <c r="M27" s="52" t="s">
        <v>90</v>
      </c>
      <c r="N27" s="79">
        <f t="shared" ref="N27:T27" si="16">IF(N12="SS",$I$5,IF(N12="S",$H$5,IF(N12="TS",$G$5,IF(N12="STS",$F$5,0))))</f>
        <v>4.5</v>
      </c>
      <c r="O27" s="79">
        <f t="shared" si="16"/>
        <v>6</v>
      </c>
      <c r="P27" s="79">
        <f t="shared" si="16"/>
        <v>3</v>
      </c>
      <c r="Q27" s="79">
        <f t="shared" si="16"/>
        <v>6</v>
      </c>
      <c r="R27" s="79">
        <f t="shared" si="16"/>
        <v>6</v>
      </c>
      <c r="S27" s="79">
        <f t="shared" si="16"/>
        <v>4.5</v>
      </c>
      <c r="T27" s="79">
        <f t="shared" si="16"/>
        <v>4.5</v>
      </c>
      <c r="U27" s="79">
        <f>IF(U12="SS",$I$5,IF(U12="S",$H$5,IF(U12="TS",$G$5,IF(U12="STS",$F$5,0))))</f>
        <v>4.5</v>
      </c>
      <c r="V27" s="79">
        <f>IF(V12="SS",$I$5,IF(V12="S",$H$5,IF(V12="TS",$G$5,IF(V12="STS",$F$5,0))))</f>
        <v>4.5</v>
      </c>
      <c r="W27" s="79">
        <f t="shared" ref="W27:AJ27" si="17">IF(W12="SS",$I$5,IF(W12="S",$H$5,IF(W12="TS",$G$5,IF(W12="STS",$F$5,0))))</f>
        <v>6</v>
      </c>
      <c r="X27" s="79">
        <f t="shared" si="17"/>
        <v>4.5</v>
      </c>
      <c r="Y27" s="79">
        <f t="shared" si="17"/>
        <v>4.5</v>
      </c>
      <c r="Z27" s="79">
        <f t="shared" si="17"/>
        <v>4.5</v>
      </c>
      <c r="AA27" s="79">
        <f t="shared" si="17"/>
        <v>4.5</v>
      </c>
      <c r="AB27" s="79">
        <f t="shared" si="17"/>
        <v>6</v>
      </c>
      <c r="AC27" s="79">
        <f t="shared" si="17"/>
        <v>4.5</v>
      </c>
      <c r="AD27" s="79">
        <f t="shared" si="17"/>
        <v>6</v>
      </c>
      <c r="AE27" s="79">
        <f t="shared" si="17"/>
        <v>4.5</v>
      </c>
      <c r="AF27" s="79">
        <f t="shared" si="17"/>
        <v>4.5</v>
      </c>
      <c r="AG27" s="79">
        <f t="shared" si="17"/>
        <v>4.5</v>
      </c>
      <c r="AH27" s="79">
        <f t="shared" si="17"/>
        <v>4.5</v>
      </c>
      <c r="AI27" s="79">
        <f t="shared" si="17"/>
        <v>4.5</v>
      </c>
      <c r="AJ27" s="79">
        <f t="shared" si="17"/>
        <v>4.5</v>
      </c>
      <c r="AK27" s="80">
        <f t="shared" si="10"/>
        <v>111</v>
      </c>
      <c r="AL27" s="63">
        <f>SUM(AK18:AK27)</f>
        <v>1146</v>
      </c>
      <c r="AM27" s="63">
        <f>+AL27/$AJ$17</f>
        <v>49.826086956521742</v>
      </c>
    </row>
    <row r="28" spans="1:40" x14ac:dyDescent="0.25">
      <c r="M28" s="69" t="s">
        <v>70</v>
      </c>
      <c r="N28" s="81">
        <f>IF(N13="SS",$I$11,IF(N13="S",$H$11,IF(N13="TS",$G$11,IF(N13="STS",$F$11,0))))</f>
        <v>15</v>
      </c>
      <c r="O28" s="81">
        <f t="shared" ref="O28:AD29" si="18">IF(O13="SS",$I$11,IF(O13="S",$H$11,IF(O13="TS",$G$11,IF(O13="STS",$F$11,0))))</f>
        <v>20</v>
      </c>
      <c r="P28" s="81">
        <f t="shared" si="18"/>
        <v>20</v>
      </c>
      <c r="Q28" s="81">
        <f t="shared" si="18"/>
        <v>15</v>
      </c>
      <c r="R28" s="81">
        <f>IF(R13="SS",$I$11,IF(R13="S",$H$11,IF(R13="TS",$G$11,IF(R13="STS",$F$11,0))))</f>
        <v>20</v>
      </c>
      <c r="S28" s="81">
        <f t="shared" si="18"/>
        <v>15</v>
      </c>
      <c r="T28" s="81">
        <f t="shared" si="18"/>
        <v>15</v>
      </c>
      <c r="U28" s="81">
        <f t="shared" si="18"/>
        <v>15</v>
      </c>
      <c r="V28" s="81">
        <f t="shared" si="18"/>
        <v>15</v>
      </c>
      <c r="W28" s="81">
        <f t="shared" si="18"/>
        <v>20</v>
      </c>
      <c r="X28" s="81">
        <f t="shared" si="18"/>
        <v>15</v>
      </c>
      <c r="Y28" s="81">
        <f t="shared" si="18"/>
        <v>10</v>
      </c>
      <c r="Z28" s="81">
        <f t="shared" si="18"/>
        <v>10</v>
      </c>
      <c r="AA28" s="81">
        <f t="shared" si="18"/>
        <v>15</v>
      </c>
      <c r="AB28" s="81">
        <f t="shared" si="18"/>
        <v>15</v>
      </c>
      <c r="AC28" s="81">
        <f t="shared" si="18"/>
        <v>15</v>
      </c>
      <c r="AD28" s="81">
        <f t="shared" si="18"/>
        <v>20</v>
      </c>
      <c r="AE28" s="81">
        <f t="shared" ref="AE28:AJ29" si="19">IF(AE13="SS",$I$11,IF(AE13="S",$H$11,IF(AE13="TS",$G$11,IF(AE13="STS",$F$11,0))))</f>
        <v>15</v>
      </c>
      <c r="AF28" s="81">
        <f t="shared" si="19"/>
        <v>15</v>
      </c>
      <c r="AG28" s="81">
        <f t="shared" si="19"/>
        <v>15</v>
      </c>
      <c r="AH28" s="81">
        <f t="shared" si="19"/>
        <v>15</v>
      </c>
      <c r="AI28" s="81">
        <f t="shared" si="19"/>
        <v>15</v>
      </c>
      <c r="AJ28" s="81">
        <f t="shared" si="19"/>
        <v>15</v>
      </c>
      <c r="AK28" s="82">
        <f t="shared" si="10"/>
        <v>360</v>
      </c>
      <c r="AL28" s="63"/>
      <c r="AM28" s="63"/>
    </row>
    <row r="29" spans="1:40" x14ac:dyDescent="0.25">
      <c r="A29" t="s">
        <v>85</v>
      </c>
      <c r="M29" s="69" t="s">
        <v>71</v>
      </c>
      <c r="N29" s="81">
        <f>IF(N14="SS",$I$11,IF(N14="S",$H$11,IF(N14="TS",$G$11,IF(N14="STS",$F$11,0))))</f>
        <v>15</v>
      </c>
      <c r="O29" s="81">
        <f t="shared" si="18"/>
        <v>20</v>
      </c>
      <c r="P29" s="81">
        <f t="shared" si="18"/>
        <v>20</v>
      </c>
      <c r="Q29" s="81">
        <f>IF(Q14="SS",$I$11,IF(Q14="S",$H$11,IF(Q14="TS",$G$11,IF(Q14="STS",$F$11,0))))</f>
        <v>15</v>
      </c>
      <c r="R29" s="81">
        <f t="shared" si="18"/>
        <v>20</v>
      </c>
      <c r="S29" s="81">
        <f t="shared" si="18"/>
        <v>15</v>
      </c>
      <c r="T29" s="81">
        <f t="shared" si="18"/>
        <v>15</v>
      </c>
      <c r="U29" s="81">
        <f>IF(U14="SS",$I$11,IF(U14="S",$H$11,IF(U14="TS",$G$11,IF(U14="STS",$F$11,0))))</f>
        <v>15</v>
      </c>
      <c r="V29" s="81">
        <f t="shared" si="18"/>
        <v>15</v>
      </c>
      <c r="W29" s="81">
        <f t="shared" si="18"/>
        <v>20</v>
      </c>
      <c r="X29" s="81">
        <f t="shared" si="18"/>
        <v>15</v>
      </c>
      <c r="Y29" s="81">
        <f t="shared" si="18"/>
        <v>10</v>
      </c>
      <c r="Z29" s="81">
        <f t="shared" si="18"/>
        <v>10</v>
      </c>
      <c r="AA29" s="81">
        <f t="shared" si="18"/>
        <v>15</v>
      </c>
      <c r="AB29" s="81">
        <f t="shared" si="18"/>
        <v>15</v>
      </c>
      <c r="AC29" s="81">
        <f t="shared" si="18"/>
        <v>15</v>
      </c>
      <c r="AD29" s="81">
        <f t="shared" si="18"/>
        <v>20</v>
      </c>
      <c r="AE29" s="81">
        <f t="shared" si="19"/>
        <v>15</v>
      </c>
      <c r="AF29" s="81">
        <f t="shared" si="19"/>
        <v>15</v>
      </c>
      <c r="AG29" s="81">
        <f t="shared" si="19"/>
        <v>15</v>
      </c>
      <c r="AH29" s="81">
        <f t="shared" si="19"/>
        <v>15</v>
      </c>
      <c r="AI29" s="81">
        <f t="shared" si="19"/>
        <v>15</v>
      </c>
      <c r="AJ29" s="81">
        <f t="shared" si="19"/>
        <v>15</v>
      </c>
      <c r="AK29" s="82">
        <f t="shared" si="10"/>
        <v>360</v>
      </c>
      <c r="AL29" s="63">
        <f>SUM(AK28:AK29)</f>
        <v>720</v>
      </c>
      <c r="AM29" s="63">
        <f>+AL29/AJ17</f>
        <v>31.304347826086957</v>
      </c>
    </row>
    <row r="30" spans="1:40" x14ac:dyDescent="0.25">
      <c r="A30" t="s">
        <v>86</v>
      </c>
      <c r="N30" s="2">
        <f>SUM(N18:N29)</f>
        <v>73.5</v>
      </c>
      <c r="O30" s="2">
        <f t="shared" ref="O30:AJ30" si="20">SUM(O18:O29)</f>
        <v>100</v>
      </c>
      <c r="P30" s="2">
        <f t="shared" si="20"/>
        <v>91</v>
      </c>
      <c r="Q30" s="2">
        <f t="shared" si="20"/>
        <v>87</v>
      </c>
      <c r="R30" s="2">
        <f t="shared" si="20"/>
        <v>98.5</v>
      </c>
      <c r="S30" s="2">
        <f t="shared" si="20"/>
        <v>75</v>
      </c>
      <c r="T30" s="2">
        <f t="shared" si="20"/>
        <v>82.5</v>
      </c>
      <c r="U30" s="2">
        <f t="shared" si="20"/>
        <v>72</v>
      </c>
      <c r="V30" s="2">
        <f t="shared" si="20"/>
        <v>81</v>
      </c>
      <c r="W30" s="2">
        <f t="shared" si="20"/>
        <v>100</v>
      </c>
      <c r="X30" s="2">
        <f t="shared" si="20"/>
        <v>75</v>
      </c>
      <c r="Y30" s="2">
        <f t="shared" si="20"/>
        <v>60.5</v>
      </c>
      <c r="Z30" s="2">
        <f t="shared" si="20"/>
        <v>60.5</v>
      </c>
      <c r="AA30" s="2">
        <f t="shared" si="20"/>
        <v>75</v>
      </c>
      <c r="AB30" s="2">
        <f t="shared" si="20"/>
        <v>85.5</v>
      </c>
      <c r="AC30" s="2">
        <f t="shared" si="20"/>
        <v>76.5</v>
      </c>
      <c r="AD30" s="2">
        <f t="shared" si="20"/>
        <v>100</v>
      </c>
      <c r="AE30" s="2">
        <f t="shared" si="20"/>
        <v>75</v>
      </c>
      <c r="AF30" s="2">
        <f t="shared" si="20"/>
        <v>82.5</v>
      </c>
      <c r="AG30" s="113">
        <f t="shared" si="20"/>
        <v>78</v>
      </c>
      <c r="AH30" s="113">
        <f t="shared" si="20"/>
        <v>78</v>
      </c>
      <c r="AI30" s="113">
        <f t="shared" si="20"/>
        <v>79.5</v>
      </c>
      <c r="AJ30" s="113">
        <f t="shared" si="20"/>
        <v>79.5</v>
      </c>
      <c r="AK30" s="95">
        <f>SUM(N30:AJ30)</f>
        <v>1866</v>
      </c>
      <c r="AM30" s="63">
        <f>SUM(AM26:AM29)</f>
        <v>81.130434782608702</v>
      </c>
      <c r="AN30" t="str">
        <f>IF((AM30)&lt;25,"Tidak bermanfaat",IF((AM30)&lt;50,"Belum bermanfaat",IF((AM30)&lt;75,"Bermanfaat",IF((AM30)&lt;=100,"Sangat bermanfaat",0))))</f>
        <v>Sangat bermanfaat</v>
      </c>
    </row>
    <row r="31" spans="1:40" x14ac:dyDescent="0.25">
      <c r="A31" t="s">
        <v>87</v>
      </c>
    </row>
    <row r="32" spans="1:40" x14ac:dyDescent="0.25">
      <c r="A32" t="s">
        <v>88</v>
      </c>
    </row>
  </sheetData>
  <mergeCells count="2">
    <mergeCell ref="A2:D2"/>
    <mergeCell ref="A1:AM1"/>
  </mergeCells>
  <pageMargins left="0.25" right="0.25" top="0.75" bottom="0.75" header="0.3" footer="0.3"/>
  <pageSetup paperSize="9" scale="55" orientation="landscape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"/>
  <sheetViews>
    <sheetView view="pageBreakPreview" topLeftCell="AB1" zoomScale="80" zoomScaleNormal="85" zoomScaleSheetLayoutView="80" workbookViewId="0">
      <selection activeCell="AN4" sqref="AN4:AQ16"/>
    </sheetView>
  </sheetViews>
  <sheetFormatPr defaultColWidth="8.85546875" defaultRowHeight="15" x14ac:dyDescent="0.25"/>
  <cols>
    <col min="1" max="1" width="13.140625" customWidth="1"/>
    <col min="2" max="2" width="4.42578125" customWidth="1"/>
    <col min="3" max="3" width="3.42578125" customWidth="1"/>
    <col min="4" max="4" width="3.7109375" customWidth="1"/>
    <col min="5" max="5" width="12.28515625" customWidth="1"/>
    <col min="6" max="9" width="6.7109375" customWidth="1"/>
    <col min="13" max="13" width="3.140625" customWidth="1"/>
    <col min="14" max="14" width="4.140625" style="41" customWidth="1"/>
    <col min="15" max="24" width="4.85546875" style="58" customWidth="1"/>
    <col min="25" max="25" width="4.85546875" style="59" customWidth="1"/>
    <col min="26" max="26" width="4.85546875" style="41" customWidth="1"/>
    <col min="27" max="27" width="4.85546875" style="60" customWidth="1"/>
    <col min="28" max="29" width="4.85546875" style="41" customWidth="1"/>
    <col min="30" max="30" width="4.85546875" style="61" customWidth="1"/>
    <col min="31" max="32" width="4.85546875" style="41" customWidth="1"/>
    <col min="33" max="33" width="5" style="41" customWidth="1"/>
    <col min="34" max="35" width="4.7109375" style="41" customWidth="1"/>
    <col min="36" max="37" width="4.7109375" customWidth="1"/>
    <col min="38" max="38" width="10" customWidth="1"/>
    <col min="39" max="39" width="11" customWidth="1"/>
    <col min="40" max="40" width="8.140625" customWidth="1"/>
    <col min="41" max="42" width="6.7109375" customWidth="1"/>
    <col min="43" max="44" width="5.5703125" customWidth="1"/>
  </cols>
  <sheetData>
    <row r="1" spans="1:44" ht="23.25" x14ac:dyDescent="0.35">
      <c r="A1" s="138" t="s">
        <v>188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</row>
    <row r="2" spans="1:44" x14ac:dyDescent="0.25">
      <c r="O2" s="57"/>
    </row>
    <row r="3" spans="1:44" ht="21" x14ac:dyDescent="0.35">
      <c r="A3" s="141" t="s">
        <v>123</v>
      </c>
      <c r="B3" s="141"/>
      <c r="C3" s="141"/>
      <c r="D3" s="141"/>
      <c r="F3" s="62" t="s">
        <v>6</v>
      </c>
      <c r="G3" s="62" t="s">
        <v>5</v>
      </c>
      <c r="H3" s="62" t="s">
        <v>3</v>
      </c>
      <c r="I3" s="62" t="s">
        <v>4</v>
      </c>
      <c r="J3" s="52"/>
      <c r="K3" s="52"/>
      <c r="N3" s="41" t="s">
        <v>79</v>
      </c>
      <c r="O3" s="58">
        <v>1</v>
      </c>
      <c r="P3" s="58">
        <v>2</v>
      </c>
      <c r="Q3" s="58">
        <v>3</v>
      </c>
      <c r="R3" s="58">
        <v>4</v>
      </c>
      <c r="S3" s="58">
        <v>5</v>
      </c>
      <c r="T3" s="58">
        <v>6</v>
      </c>
      <c r="U3" s="58">
        <v>7</v>
      </c>
      <c r="V3" s="58">
        <v>8</v>
      </c>
      <c r="W3" s="58">
        <v>9</v>
      </c>
      <c r="X3" s="58">
        <v>10</v>
      </c>
      <c r="Y3" s="58">
        <v>11</v>
      </c>
      <c r="Z3" s="58">
        <v>12</v>
      </c>
      <c r="AA3" s="58">
        <v>13</v>
      </c>
      <c r="AB3" s="58">
        <v>14</v>
      </c>
      <c r="AC3" s="58">
        <v>15</v>
      </c>
      <c r="AD3" s="58">
        <v>16</v>
      </c>
      <c r="AE3" s="58">
        <v>17</v>
      </c>
      <c r="AF3" s="58">
        <v>18</v>
      </c>
      <c r="AG3" s="58">
        <v>19</v>
      </c>
      <c r="AH3" s="58">
        <v>20</v>
      </c>
      <c r="AI3" s="58">
        <v>21</v>
      </c>
      <c r="AJ3" s="58">
        <v>22</v>
      </c>
      <c r="AK3" s="58">
        <v>23</v>
      </c>
      <c r="AM3" s="63"/>
      <c r="AN3" s="6" t="s">
        <v>4</v>
      </c>
      <c r="AO3" s="6" t="s">
        <v>3</v>
      </c>
      <c r="AP3" s="6" t="s">
        <v>5</v>
      </c>
      <c r="AQ3" s="6" t="s">
        <v>6</v>
      </c>
    </row>
    <row r="4" spans="1:44" x14ac:dyDescent="0.25">
      <c r="A4" t="s">
        <v>80</v>
      </c>
      <c r="B4" s="64">
        <v>60</v>
      </c>
      <c r="C4" s="52" t="s">
        <v>81</v>
      </c>
      <c r="D4">
        <v>6</v>
      </c>
      <c r="F4" s="52">
        <v>1</v>
      </c>
      <c r="G4" s="52">
        <v>2</v>
      </c>
      <c r="H4" s="52">
        <v>3</v>
      </c>
      <c r="I4" s="52">
        <v>4</v>
      </c>
      <c r="J4" s="52">
        <f>+COUNTA(F3:I3)</f>
        <v>4</v>
      </c>
      <c r="K4" s="65">
        <f>+$B$4/$J$4</f>
        <v>15</v>
      </c>
      <c r="N4" s="66" t="s">
        <v>62</v>
      </c>
      <c r="O4" s="58" t="s">
        <v>3</v>
      </c>
      <c r="P4" s="58" t="s">
        <v>4</v>
      </c>
      <c r="Q4" s="58" t="s">
        <v>4</v>
      </c>
      <c r="R4" s="58" t="s">
        <v>4</v>
      </c>
      <c r="S4" s="58" t="s">
        <v>4</v>
      </c>
      <c r="T4" s="58" t="s">
        <v>3</v>
      </c>
      <c r="U4" s="58" t="s">
        <v>4</v>
      </c>
      <c r="V4" s="58" t="s">
        <v>3</v>
      </c>
      <c r="W4" s="58" t="s">
        <v>4</v>
      </c>
      <c r="X4" s="58" t="s">
        <v>4</v>
      </c>
      <c r="Y4" s="58" t="s">
        <v>4</v>
      </c>
      <c r="Z4" s="58" t="s">
        <v>3</v>
      </c>
      <c r="AA4" s="58" t="s">
        <v>3</v>
      </c>
      <c r="AB4" s="58" t="s">
        <v>3</v>
      </c>
      <c r="AC4" s="58" t="s">
        <v>4</v>
      </c>
      <c r="AD4" s="58" t="s">
        <v>4</v>
      </c>
      <c r="AE4" s="58" t="s">
        <v>4</v>
      </c>
      <c r="AF4" s="58" t="s">
        <v>3</v>
      </c>
      <c r="AG4" s="58" t="s">
        <v>4</v>
      </c>
      <c r="AH4" s="58" t="s">
        <v>4</v>
      </c>
      <c r="AI4" s="58" t="s">
        <v>4</v>
      </c>
      <c r="AJ4" s="58" t="s">
        <v>4</v>
      </c>
      <c r="AK4" s="58" t="s">
        <v>4</v>
      </c>
      <c r="AM4" s="52" t="s">
        <v>62</v>
      </c>
      <c r="AN4" s="119">
        <f>COUNTIF($O4:$AK4,$AN$3)</f>
        <v>16</v>
      </c>
      <c r="AO4" s="119">
        <f>COUNTIF($O4:$AK4,$AO$3)</f>
        <v>7</v>
      </c>
      <c r="AP4" s="119">
        <f>COUNTIF($O4:$AK4,$AP$3)</f>
        <v>0</v>
      </c>
      <c r="AQ4" s="119">
        <f>COUNTIF($O4:$AK4,$AQ$3)</f>
        <v>0</v>
      </c>
      <c r="AR4">
        <f>SUM(AN4:AQ4)</f>
        <v>23</v>
      </c>
    </row>
    <row r="5" spans="1:44" x14ac:dyDescent="0.25">
      <c r="A5" t="s">
        <v>82</v>
      </c>
      <c r="B5" s="67">
        <v>40</v>
      </c>
      <c r="C5" s="67" t="s">
        <v>81</v>
      </c>
      <c r="D5">
        <v>7</v>
      </c>
      <c r="F5" s="52"/>
      <c r="G5" s="52"/>
      <c r="H5" s="52"/>
      <c r="I5" s="52"/>
      <c r="J5" s="52">
        <f>+$D$4</f>
        <v>6</v>
      </c>
      <c r="K5" s="65">
        <f>+K4/J5</f>
        <v>2.5</v>
      </c>
      <c r="N5" s="66" t="s">
        <v>63</v>
      </c>
      <c r="O5" s="58" t="s">
        <v>3</v>
      </c>
      <c r="P5" s="58" t="s">
        <v>6</v>
      </c>
      <c r="Q5" s="58" t="s">
        <v>3</v>
      </c>
      <c r="R5" s="58" t="s">
        <v>4</v>
      </c>
      <c r="S5" s="58" t="s">
        <v>4</v>
      </c>
      <c r="T5" s="58" t="s">
        <v>3</v>
      </c>
      <c r="U5" s="58" t="s">
        <v>3</v>
      </c>
      <c r="V5" s="58" t="s">
        <v>3</v>
      </c>
      <c r="W5" s="58" t="s">
        <v>3</v>
      </c>
      <c r="X5" s="58" t="s">
        <v>4</v>
      </c>
      <c r="Y5" s="58" t="s">
        <v>4</v>
      </c>
      <c r="Z5" s="58" t="s">
        <v>3</v>
      </c>
      <c r="AA5" s="58" t="s">
        <v>3</v>
      </c>
      <c r="AB5" s="58" t="s">
        <v>3</v>
      </c>
      <c r="AC5" s="58" t="s">
        <v>4</v>
      </c>
      <c r="AD5" s="58" t="s">
        <v>4</v>
      </c>
      <c r="AE5" s="58" t="s">
        <v>4</v>
      </c>
      <c r="AF5" s="58" t="s">
        <v>5</v>
      </c>
      <c r="AG5" s="58" t="s">
        <v>3</v>
      </c>
      <c r="AH5" s="58" t="s">
        <v>4</v>
      </c>
      <c r="AI5" s="58" t="s">
        <v>4</v>
      </c>
      <c r="AJ5" s="58" t="s">
        <v>4</v>
      </c>
      <c r="AK5" s="58" t="s">
        <v>4</v>
      </c>
      <c r="AM5" s="52" t="s">
        <v>63</v>
      </c>
      <c r="AN5" s="119">
        <f t="shared" ref="AN5:AN16" si="0">COUNTIF($O5:$AK5,$AN$3)</f>
        <v>11</v>
      </c>
      <c r="AO5" s="119">
        <f t="shared" ref="AO5:AO16" si="1">COUNTIF($O5:$AK5,$AO$3)</f>
        <v>10</v>
      </c>
      <c r="AP5" s="119">
        <f t="shared" ref="AP5:AP16" si="2">COUNTIF($O5:$AK5,$AP$3)</f>
        <v>1</v>
      </c>
      <c r="AQ5" s="119">
        <f t="shared" ref="AQ5:AQ16" si="3">COUNTIF($O5:$AG5,$AQ$3)</f>
        <v>1</v>
      </c>
      <c r="AR5">
        <f t="shared" ref="AR5:AR16" si="4">SUM(AN5:AQ5)</f>
        <v>23</v>
      </c>
    </row>
    <row r="6" spans="1:44" x14ac:dyDescent="0.25">
      <c r="D6">
        <f>SUM(D4:D5)</f>
        <v>13</v>
      </c>
      <c r="F6" s="65">
        <f>+$K$5*F4</f>
        <v>2.5</v>
      </c>
      <c r="G6" s="65">
        <f t="shared" ref="G6:I6" si="5">+$K$5*G4</f>
        <v>5</v>
      </c>
      <c r="H6" s="65">
        <f t="shared" si="5"/>
        <v>7.5</v>
      </c>
      <c r="I6" s="65">
        <f t="shared" si="5"/>
        <v>10</v>
      </c>
      <c r="J6" s="52"/>
      <c r="K6" s="52"/>
      <c r="N6" s="66" t="s">
        <v>64</v>
      </c>
      <c r="O6" s="58" t="s">
        <v>3</v>
      </c>
      <c r="P6" s="58" t="s">
        <v>6</v>
      </c>
      <c r="Q6" s="58" t="s">
        <v>6</v>
      </c>
      <c r="R6" s="58" t="s">
        <v>4</v>
      </c>
      <c r="S6" s="58" t="s">
        <v>3</v>
      </c>
      <c r="T6" s="58" t="s">
        <v>3</v>
      </c>
      <c r="U6" s="58" t="s">
        <v>3</v>
      </c>
      <c r="V6" s="58" t="s">
        <v>5</v>
      </c>
      <c r="W6" s="58" t="s">
        <v>3</v>
      </c>
      <c r="X6" s="58" t="s">
        <v>4</v>
      </c>
      <c r="Y6" s="58" t="s">
        <v>4</v>
      </c>
      <c r="Z6" s="58" t="s">
        <v>3</v>
      </c>
      <c r="AA6" s="58" t="s">
        <v>4</v>
      </c>
      <c r="AB6" s="58" t="s">
        <v>3</v>
      </c>
      <c r="AC6" s="58" t="s">
        <v>3</v>
      </c>
      <c r="AD6" s="58" t="s">
        <v>3</v>
      </c>
      <c r="AE6" s="58" t="s">
        <v>3</v>
      </c>
      <c r="AF6" s="58" t="s">
        <v>5</v>
      </c>
      <c r="AG6" s="58" t="s">
        <v>3</v>
      </c>
      <c r="AH6" s="58" t="s">
        <v>4</v>
      </c>
      <c r="AI6" s="58" t="s">
        <v>4</v>
      </c>
      <c r="AJ6" s="58" t="s">
        <v>4</v>
      </c>
      <c r="AK6" s="58" t="s">
        <v>4</v>
      </c>
      <c r="AM6" s="52" t="s">
        <v>64</v>
      </c>
      <c r="AN6" s="119">
        <f t="shared" si="0"/>
        <v>8</v>
      </c>
      <c r="AO6" s="119">
        <f t="shared" si="1"/>
        <v>11</v>
      </c>
      <c r="AP6" s="119">
        <f t="shared" si="2"/>
        <v>2</v>
      </c>
      <c r="AQ6" s="119">
        <f t="shared" si="3"/>
        <v>2</v>
      </c>
      <c r="AR6">
        <f t="shared" si="4"/>
        <v>23</v>
      </c>
    </row>
    <row r="7" spans="1:44" x14ac:dyDescent="0.25">
      <c r="F7" s="52">
        <f>+F6*$J$5</f>
        <v>15</v>
      </c>
      <c r="G7" s="52">
        <f>+G6*$J$5</f>
        <v>30</v>
      </c>
      <c r="H7" s="52">
        <f>+H6*$J$5</f>
        <v>45</v>
      </c>
      <c r="I7" s="52">
        <f>+I6*$J$5</f>
        <v>60</v>
      </c>
      <c r="J7" s="52"/>
      <c r="K7" s="52"/>
      <c r="N7" s="66" t="s">
        <v>65</v>
      </c>
      <c r="O7" s="58" t="s">
        <v>3</v>
      </c>
      <c r="P7" s="58" t="s">
        <v>6</v>
      </c>
      <c r="Q7" s="58" t="s">
        <v>4</v>
      </c>
      <c r="R7" s="58" t="s">
        <v>4</v>
      </c>
      <c r="S7" s="58" t="s">
        <v>4</v>
      </c>
      <c r="T7" s="58" t="s">
        <v>3</v>
      </c>
      <c r="U7" s="58" t="s">
        <v>3</v>
      </c>
      <c r="V7" s="58" t="s">
        <v>3</v>
      </c>
      <c r="W7" s="58" t="s">
        <v>3</v>
      </c>
      <c r="X7" s="58" t="s">
        <v>4</v>
      </c>
      <c r="Y7" s="58" t="s">
        <v>4</v>
      </c>
      <c r="Z7" s="58" t="s">
        <v>3</v>
      </c>
      <c r="AA7" s="58" t="s">
        <v>3</v>
      </c>
      <c r="AB7" s="58" t="s">
        <v>3</v>
      </c>
      <c r="AC7" s="58" t="s">
        <v>4</v>
      </c>
      <c r="AD7" s="58" t="s">
        <v>3</v>
      </c>
      <c r="AE7" s="58" t="s">
        <v>4</v>
      </c>
      <c r="AF7" s="58" t="s">
        <v>5</v>
      </c>
      <c r="AG7" s="58" t="s">
        <v>3</v>
      </c>
      <c r="AH7" s="58" t="s">
        <v>4</v>
      </c>
      <c r="AI7" s="58" t="s">
        <v>4</v>
      </c>
      <c r="AJ7" s="58" t="s">
        <v>4</v>
      </c>
      <c r="AK7" s="58" t="s">
        <v>4</v>
      </c>
      <c r="AM7" s="52" t="s">
        <v>65</v>
      </c>
      <c r="AN7" s="119">
        <f t="shared" si="0"/>
        <v>11</v>
      </c>
      <c r="AO7" s="119">
        <f t="shared" si="1"/>
        <v>10</v>
      </c>
      <c r="AP7" s="119">
        <f t="shared" si="2"/>
        <v>1</v>
      </c>
      <c r="AQ7" s="119">
        <f t="shared" si="3"/>
        <v>1</v>
      </c>
      <c r="AR7">
        <f t="shared" si="4"/>
        <v>23</v>
      </c>
    </row>
    <row r="8" spans="1:44" x14ac:dyDescent="0.25">
      <c r="N8" s="66" t="s">
        <v>66</v>
      </c>
      <c r="O8" s="58" t="s">
        <v>3</v>
      </c>
      <c r="P8" s="58" t="s">
        <v>4</v>
      </c>
      <c r="Q8" s="58" t="s">
        <v>3</v>
      </c>
      <c r="R8" s="58" t="s">
        <v>4</v>
      </c>
      <c r="S8" s="58" t="s">
        <v>4</v>
      </c>
      <c r="T8" s="58" t="s">
        <v>3</v>
      </c>
      <c r="U8" s="58" t="s">
        <v>3</v>
      </c>
      <c r="V8" s="58" t="s">
        <v>3</v>
      </c>
      <c r="W8" s="58" t="s">
        <v>3</v>
      </c>
      <c r="X8" s="58" t="s">
        <v>4</v>
      </c>
      <c r="Y8" s="58" t="s">
        <v>4</v>
      </c>
      <c r="Z8" s="58" t="s">
        <v>3</v>
      </c>
      <c r="AA8" s="58" t="s">
        <v>4</v>
      </c>
      <c r="AB8" s="58" t="s">
        <v>3</v>
      </c>
      <c r="AC8" s="58" t="s">
        <v>3</v>
      </c>
      <c r="AD8" s="58" t="s">
        <v>3</v>
      </c>
      <c r="AE8" s="58" t="s">
        <v>4</v>
      </c>
      <c r="AF8" s="58" t="s">
        <v>3</v>
      </c>
      <c r="AG8" s="58" t="s">
        <v>4</v>
      </c>
      <c r="AH8" s="58" t="s">
        <v>4</v>
      </c>
      <c r="AI8" s="58" t="s">
        <v>4</v>
      </c>
      <c r="AJ8" s="58" t="s">
        <v>4</v>
      </c>
      <c r="AK8" s="58" t="s">
        <v>4</v>
      </c>
      <c r="AM8" s="52" t="s">
        <v>66</v>
      </c>
      <c r="AN8" s="119">
        <f t="shared" si="0"/>
        <v>12</v>
      </c>
      <c r="AO8" s="119">
        <f t="shared" si="1"/>
        <v>11</v>
      </c>
      <c r="AP8" s="119">
        <f t="shared" si="2"/>
        <v>0</v>
      </c>
      <c r="AQ8" s="119">
        <f t="shared" si="3"/>
        <v>0</v>
      </c>
      <c r="AR8">
        <f t="shared" si="4"/>
        <v>23</v>
      </c>
    </row>
    <row r="9" spans="1:44" x14ac:dyDescent="0.25">
      <c r="F9" s="68" t="s">
        <v>6</v>
      </c>
      <c r="G9" s="68" t="s">
        <v>5</v>
      </c>
      <c r="H9" s="68" t="s">
        <v>3</v>
      </c>
      <c r="I9" s="68" t="s">
        <v>4</v>
      </c>
      <c r="J9" s="69"/>
      <c r="K9" s="69"/>
      <c r="N9" s="66" t="s">
        <v>67</v>
      </c>
      <c r="O9" s="58" t="s">
        <v>3</v>
      </c>
      <c r="P9" s="58" t="s">
        <v>4</v>
      </c>
      <c r="Q9" s="58" t="s">
        <v>4</v>
      </c>
      <c r="R9" s="58" t="s">
        <v>4</v>
      </c>
      <c r="S9" s="58" t="s">
        <v>4</v>
      </c>
      <c r="T9" s="58" t="s">
        <v>3</v>
      </c>
      <c r="U9" s="58" t="s">
        <v>3</v>
      </c>
      <c r="V9" s="58" t="s">
        <v>3</v>
      </c>
      <c r="W9" s="58" t="s">
        <v>3</v>
      </c>
      <c r="X9" s="58" t="s">
        <v>4</v>
      </c>
      <c r="Y9" s="58" t="s">
        <v>4</v>
      </c>
      <c r="Z9" s="58" t="s">
        <v>3</v>
      </c>
      <c r="AA9" s="58" t="s">
        <v>4</v>
      </c>
      <c r="AB9" s="58" t="s">
        <v>3</v>
      </c>
      <c r="AC9" s="58" t="s">
        <v>3</v>
      </c>
      <c r="AD9" s="58" t="s">
        <v>3</v>
      </c>
      <c r="AE9" s="58" t="s">
        <v>4</v>
      </c>
      <c r="AF9" s="58" t="s">
        <v>5</v>
      </c>
      <c r="AG9" s="58" t="s">
        <v>3</v>
      </c>
      <c r="AH9" s="58" t="s">
        <v>4</v>
      </c>
      <c r="AI9" s="58" t="s">
        <v>4</v>
      </c>
      <c r="AJ9" s="58" t="s">
        <v>4</v>
      </c>
      <c r="AK9" s="58" t="s">
        <v>4</v>
      </c>
      <c r="AM9" s="52" t="s">
        <v>67</v>
      </c>
      <c r="AN9" s="119">
        <f t="shared" si="0"/>
        <v>12</v>
      </c>
      <c r="AO9" s="119">
        <f t="shared" si="1"/>
        <v>10</v>
      </c>
      <c r="AP9" s="119">
        <f t="shared" si="2"/>
        <v>1</v>
      </c>
      <c r="AQ9" s="119">
        <f t="shared" si="3"/>
        <v>0</v>
      </c>
      <c r="AR9">
        <f t="shared" si="4"/>
        <v>23</v>
      </c>
    </row>
    <row r="10" spans="1:44" x14ac:dyDescent="0.25">
      <c r="F10" s="69">
        <v>1</v>
      </c>
      <c r="G10" s="69">
        <v>2</v>
      </c>
      <c r="H10" s="69">
        <v>3</v>
      </c>
      <c r="I10" s="69">
        <v>4</v>
      </c>
      <c r="J10" s="69">
        <f>+COUNTA(F9:I9)</f>
        <v>4</v>
      </c>
      <c r="K10" s="70">
        <f>+$B$5/$J$10</f>
        <v>10</v>
      </c>
      <c r="N10" s="71" t="s">
        <v>70</v>
      </c>
      <c r="O10" s="58" t="s">
        <v>4</v>
      </c>
      <c r="P10" s="58" t="s">
        <v>4</v>
      </c>
      <c r="Q10" s="58" t="s">
        <v>3</v>
      </c>
      <c r="R10" s="58" t="s">
        <v>4</v>
      </c>
      <c r="S10" s="58" t="s">
        <v>4</v>
      </c>
      <c r="T10" s="58" t="s">
        <v>3</v>
      </c>
      <c r="U10" s="58" t="s">
        <v>3</v>
      </c>
      <c r="V10" s="58" t="s">
        <v>3</v>
      </c>
      <c r="W10" s="58" t="s">
        <v>4</v>
      </c>
      <c r="X10" s="58" t="s">
        <v>4</v>
      </c>
      <c r="Y10" s="58" t="s">
        <v>4</v>
      </c>
      <c r="Z10" s="58" t="s">
        <v>3</v>
      </c>
      <c r="AA10" s="58" t="s">
        <v>3</v>
      </c>
      <c r="AB10" s="58" t="s">
        <v>3</v>
      </c>
      <c r="AC10" s="58" t="s">
        <v>4</v>
      </c>
      <c r="AD10" s="58" t="s">
        <v>3</v>
      </c>
      <c r="AE10" s="58" t="s">
        <v>4</v>
      </c>
      <c r="AF10" s="58" t="s">
        <v>3</v>
      </c>
      <c r="AG10" s="58" t="s">
        <v>4</v>
      </c>
      <c r="AH10" s="58" t="s">
        <v>4</v>
      </c>
      <c r="AI10" s="58" t="s">
        <v>4</v>
      </c>
      <c r="AJ10" s="58" t="s">
        <v>4</v>
      </c>
      <c r="AK10" s="58" t="s">
        <v>4</v>
      </c>
      <c r="AM10" s="69" t="s">
        <v>70</v>
      </c>
      <c r="AN10" s="119">
        <f t="shared" si="0"/>
        <v>14</v>
      </c>
      <c r="AO10" s="119">
        <f t="shared" si="1"/>
        <v>9</v>
      </c>
      <c r="AP10" s="119">
        <f t="shared" si="2"/>
        <v>0</v>
      </c>
      <c r="AQ10" s="119">
        <f t="shared" si="3"/>
        <v>0</v>
      </c>
      <c r="AR10">
        <f t="shared" si="4"/>
        <v>23</v>
      </c>
    </row>
    <row r="11" spans="1:44" x14ac:dyDescent="0.25">
      <c r="F11" s="69"/>
      <c r="G11" s="69"/>
      <c r="H11" s="69"/>
      <c r="I11" s="69"/>
      <c r="J11" s="69">
        <f>+$D$5</f>
        <v>7</v>
      </c>
      <c r="K11" s="70">
        <f>+K10/J11</f>
        <v>1.4285714285714286</v>
      </c>
      <c r="N11" s="71" t="s">
        <v>71</v>
      </c>
      <c r="O11" s="58" t="s">
        <v>3</v>
      </c>
      <c r="P11" s="58" t="s">
        <v>6</v>
      </c>
      <c r="Q11" s="58" t="s">
        <v>5</v>
      </c>
      <c r="R11" s="58" t="s">
        <v>4</v>
      </c>
      <c r="S11" s="58" t="s">
        <v>4</v>
      </c>
      <c r="T11" s="58" t="s">
        <v>3</v>
      </c>
      <c r="U11" s="58" t="s">
        <v>3</v>
      </c>
      <c r="V11" s="58" t="s">
        <v>3</v>
      </c>
      <c r="W11" s="58" t="s">
        <v>4</v>
      </c>
      <c r="X11" s="58" t="s">
        <v>4</v>
      </c>
      <c r="Y11" s="58" t="s">
        <v>4</v>
      </c>
      <c r="Z11" s="58" t="s">
        <v>3</v>
      </c>
      <c r="AA11" s="58" t="s">
        <v>3</v>
      </c>
      <c r="AB11" s="58" t="s">
        <v>3</v>
      </c>
      <c r="AC11" s="58" t="s">
        <v>4</v>
      </c>
      <c r="AD11" s="58" t="s">
        <v>3</v>
      </c>
      <c r="AE11" s="58" t="s">
        <v>3</v>
      </c>
      <c r="AF11" s="58" t="s">
        <v>3</v>
      </c>
      <c r="AG11" s="58" t="s">
        <v>4</v>
      </c>
      <c r="AH11" s="58" t="s">
        <v>4</v>
      </c>
      <c r="AI11" s="58" t="s">
        <v>4</v>
      </c>
      <c r="AJ11" s="58" t="s">
        <v>4</v>
      </c>
      <c r="AK11" s="58" t="s">
        <v>4</v>
      </c>
      <c r="AM11" s="69" t="s">
        <v>71</v>
      </c>
      <c r="AN11" s="119">
        <f t="shared" si="0"/>
        <v>11</v>
      </c>
      <c r="AO11" s="119">
        <f t="shared" si="1"/>
        <v>10</v>
      </c>
      <c r="AP11" s="119">
        <f t="shared" si="2"/>
        <v>1</v>
      </c>
      <c r="AQ11" s="119">
        <f t="shared" si="3"/>
        <v>1</v>
      </c>
      <c r="AR11">
        <f t="shared" si="4"/>
        <v>23</v>
      </c>
    </row>
    <row r="12" spans="1:44" x14ac:dyDescent="0.25">
      <c r="F12" s="70">
        <f>F10*$K$11</f>
        <v>1.4285714285714286</v>
      </c>
      <c r="G12" s="70">
        <f t="shared" ref="G12:I12" si="6">G10*$K$11</f>
        <v>2.8571428571428572</v>
      </c>
      <c r="H12" s="70">
        <f t="shared" si="6"/>
        <v>4.2857142857142856</v>
      </c>
      <c r="I12" s="70">
        <f t="shared" si="6"/>
        <v>5.7142857142857144</v>
      </c>
      <c r="J12" s="69"/>
      <c r="K12" s="69"/>
      <c r="N12" s="71" t="s">
        <v>83</v>
      </c>
      <c r="O12" s="58" t="s">
        <v>3</v>
      </c>
      <c r="P12" s="58" t="s">
        <v>6</v>
      </c>
      <c r="Q12" s="58" t="s">
        <v>5</v>
      </c>
      <c r="R12" s="58" t="s">
        <v>4</v>
      </c>
      <c r="S12" s="58" t="s">
        <v>4</v>
      </c>
      <c r="T12" s="58" t="s">
        <v>3</v>
      </c>
      <c r="U12" s="58" t="s">
        <v>3</v>
      </c>
      <c r="V12" s="58" t="s">
        <v>3</v>
      </c>
      <c r="W12" s="58" t="s">
        <v>4</v>
      </c>
      <c r="X12" s="58" t="s">
        <v>4</v>
      </c>
      <c r="Y12" s="58" t="s">
        <v>4</v>
      </c>
      <c r="Z12" s="58" t="s">
        <v>3</v>
      </c>
      <c r="AA12" s="58" t="s">
        <v>3</v>
      </c>
      <c r="AB12" s="58" t="s">
        <v>3</v>
      </c>
      <c r="AC12" s="58" t="s">
        <v>4</v>
      </c>
      <c r="AD12" s="58" t="s">
        <v>3</v>
      </c>
      <c r="AE12" s="58" t="s">
        <v>3</v>
      </c>
      <c r="AF12" s="58" t="s">
        <v>3</v>
      </c>
      <c r="AG12" s="58" t="s">
        <v>3</v>
      </c>
      <c r="AH12" s="58" t="s">
        <v>4</v>
      </c>
      <c r="AI12" s="58" t="s">
        <v>4</v>
      </c>
      <c r="AJ12" s="58" t="s">
        <v>4</v>
      </c>
      <c r="AK12" s="58" t="s">
        <v>4</v>
      </c>
      <c r="AM12" s="69" t="s">
        <v>83</v>
      </c>
      <c r="AN12" s="119">
        <f t="shared" si="0"/>
        <v>10</v>
      </c>
      <c r="AO12" s="119">
        <f t="shared" si="1"/>
        <v>11</v>
      </c>
      <c r="AP12" s="119">
        <f t="shared" si="2"/>
        <v>1</v>
      </c>
      <c r="AQ12" s="119">
        <f t="shared" si="3"/>
        <v>1</v>
      </c>
      <c r="AR12">
        <f t="shared" si="4"/>
        <v>23</v>
      </c>
    </row>
    <row r="13" spans="1:44" x14ac:dyDescent="0.25">
      <c r="F13" s="69">
        <f>+F12*$J$11</f>
        <v>10</v>
      </c>
      <c r="G13" s="69">
        <f>+G12*$J$11</f>
        <v>20</v>
      </c>
      <c r="H13" s="69">
        <f>+H12*$J$11</f>
        <v>30</v>
      </c>
      <c r="I13" s="69">
        <f>+I12*$J$11</f>
        <v>40</v>
      </c>
      <c r="J13" s="69"/>
      <c r="K13" s="69"/>
      <c r="N13" s="71" t="s">
        <v>101</v>
      </c>
      <c r="O13" s="58" t="s">
        <v>3</v>
      </c>
      <c r="P13" s="58" t="s">
        <v>6</v>
      </c>
      <c r="Q13" s="58" t="s">
        <v>3</v>
      </c>
      <c r="R13" s="58" t="s">
        <v>4</v>
      </c>
      <c r="S13" s="58" t="s">
        <v>4</v>
      </c>
      <c r="T13" s="58" t="s">
        <v>3</v>
      </c>
      <c r="U13" s="58" t="s">
        <v>3</v>
      </c>
      <c r="V13" s="58" t="s">
        <v>3</v>
      </c>
      <c r="W13" s="58" t="s">
        <v>3</v>
      </c>
      <c r="X13" s="58" t="s">
        <v>4</v>
      </c>
      <c r="Y13" s="58" t="s">
        <v>4</v>
      </c>
      <c r="Z13" s="58" t="s">
        <v>3</v>
      </c>
      <c r="AA13" s="58" t="s">
        <v>3</v>
      </c>
      <c r="AB13" s="58" t="s">
        <v>3</v>
      </c>
      <c r="AC13" s="58" t="s">
        <v>4</v>
      </c>
      <c r="AD13" s="58" t="s">
        <v>3</v>
      </c>
      <c r="AE13" s="58" t="s">
        <v>3</v>
      </c>
      <c r="AF13" s="58" t="s">
        <v>3</v>
      </c>
      <c r="AG13" s="58" t="s">
        <v>3</v>
      </c>
      <c r="AH13" s="58" t="s">
        <v>4</v>
      </c>
      <c r="AI13" s="58" t="s">
        <v>4</v>
      </c>
      <c r="AJ13" s="58" t="s">
        <v>4</v>
      </c>
      <c r="AK13" s="58" t="s">
        <v>4</v>
      </c>
      <c r="AM13" s="69" t="s">
        <v>101</v>
      </c>
      <c r="AN13" s="119">
        <f t="shared" si="0"/>
        <v>9</v>
      </c>
      <c r="AO13" s="119">
        <f t="shared" si="1"/>
        <v>13</v>
      </c>
      <c r="AP13" s="119">
        <f t="shared" si="2"/>
        <v>0</v>
      </c>
      <c r="AQ13" s="119">
        <f t="shared" si="3"/>
        <v>1</v>
      </c>
      <c r="AR13">
        <f t="shared" ref="AR13:AR14" si="7">SUM(AN13:AQ13)</f>
        <v>23</v>
      </c>
    </row>
    <row r="14" spans="1:44" x14ac:dyDescent="0.25">
      <c r="N14" s="71" t="s">
        <v>102</v>
      </c>
      <c r="O14" s="58" t="s">
        <v>3</v>
      </c>
      <c r="P14" s="58" t="s">
        <v>6</v>
      </c>
      <c r="Q14" s="58" t="s">
        <v>3</v>
      </c>
      <c r="R14" s="58" t="s">
        <v>3</v>
      </c>
      <c r="S14" s="58" t="s">
        <v>4</v>
      </c>
      <c r="T14" s="58" t="s">
        <v>3</v>
      </c>
      <c r="U14" s="58" t="s">
        <v>3</v>
      </c>
      <c r="V14" s="58" t="s">
        <v>3</v>
      </c>
      <c r="W14" s="58" t="s">
        <v>3</v>
      </c>
      <c r="X14" s="58" t="s">
        <v>4</v>
      </c>
      <c r="Y14" s="58" t="s">
        <v>4</v>
      </c>
      <c r="Z14" s="58" t="s">
        <v>3</v>
      </c>
      <c r="AA14" s="58" t="s">
        <v>4</v>
      </c>
      <c r="AB14" s="58" t="s">
        <v>3</v>
      </c>
      <c r="AC14" s="58" t="s">
        <v>3</v>
      </c>
      <c r="AD14" s="58" t="s">
        <v>3</v>
      </c>
      <c r="AE14" s="58" t="s">
        <v>4</v>
      </c>
      <c r="AF14" s="58" t="s">
        <v>3</v>
      </c>
      <c r="AG14" s="58" t="s">
        <v>4</v>
      </c>
      <c r="AH14" s="58" t="s">
        <v>4</v>
      </c>
      <c r="AI14" s="58" t="s">
        <v>4</v>
      </c>
      <c r="AJ14" s="58" t="s">
        <v>4</v>
      </c>
      <c r="AK14" s="58" t="s">
        <v>4</v>
      </c>
      <c r="AM14" s="69" t="s">
        <v>102</v>
      </c>
      <c r="AN14" s="119">
        <f t="shared" si="0"/>
        <v>10</v>
      </c>
      <c r="AO14" s="119">
        <f t="shared" si="1"/>
        <v>12</v>
      </c>
      <c r="AP14" s="119">
        <f t="shared" si="2"/>
        <v>0</v>
      </c>
      <c r="AQ14" s="119">
        <f t="shared" si="3"/>
        <v>1</v>
      </c>
      <c r="AR14">
        <f t="shared" si="7"/>
        <v>23</v>
      </c>
    </row>
    <row r="15" spans="1:44" x14ac:dyDescent="0.25">
      <c r="N15" s="71" t="s">
        <v>103</v>
      </c>
      <c r="O15" s="58" t="s">
        <v>3</v>
      </c>
      <c r="P15" s="58" t="s">
        <v>6</v>
      </c>
      <c r="Q15" s="58" t="s">
        <v>3</v>
      </c>
      <c r="R15" s="58" t="s">
        <v>3</v>
      </c>
      <c r="S15" s="58" t="s">
        <v>4</v>
      </c>
      <c r="T15" s="58" t="s">
        <v>3</v>
      </c>
      <c r="U15" s="58" t="s">
        <v>3</v>
      </c>
      <c r="V15" s="58" t="s">
        <v>5</v>
      </c>
      <c r="W15" s="58" t="s">
        <v>4</v>
      </c>
      <c r="X15" s="58" t="s">
        <v>4</v>
      </c>
      <c r="Y15" s="58" t="s">
        <v>3</v>
      </c>
      <c r="Z15" s="58" t="s">
        <v>3</v>
      </c>
      <c r="AA15" s="58" t="s">
        <v>3</v>
      </c>
      <c r="AB15" s="58" t="s">
        <v>3</v>
      </c>
      <c r="AC15" s="58" t="s">
        <v>4</v>
      </c>
      <c r="AD15" s="58" t="s">
        <v>4</v>
      </c>
      <c r="AE15" s="58" t="s">
        <v>4</v>
      </c>
      <c r="AF15" s="58" t="s">
        <v>3</v>
      </c>
      <c r="AG15" s="58" t="s">
        <v>3</v>
      </c>
      <c r="AH15" s="58" t="s">
        <v>3</v>
      </c>
      <c r="AI15" s="58" t="s">
        <v>3</v>
      </c>
      <c r="AJ15" s="58" t="s">
        <v>3</v>
      </c>
      <c r="AK15" s="58" t="s">
        <v>3</v>
      </c>
      <c r="AM15" s="69" t="s">
        <v>103</v>
      </c>
      <c r="AN15" s="119">
        <f t="shared" si="0"/>
        <v>6</v>
      </c>
      <c r="AO15" s="119">
        <f t="shared" si="1"/>
        <v>15</v>
      </c>
      <c r="AP15" s="119">
        <f t="shared" si="2"/>
        <v>1</v>
      </c>
      <c r="AQ15" s="119">
        <f t="shared" si="3"/>
        <v>1</v>
      </c>
      <c r="AR15">
        <f t="shared" si="4"/>
        <v>23</v>
      </c>
    </row>
    <row r="16" spans="1:44" x14ac:dyDescent="0.25">
      <c r="N16" s="71" t="s">
        <v>104</v>
      </c>
      <c r="O16" s="58" t="s">
        <v>3</v>
      </c>
      <c r="P16" s="58" t="s">
        <v>6</v>
      </c>
      <c r="Q16" s="58" t="s">
        <v>3</v>
      </c>
      <c r="R16" s="58" t="s">
        <v>4</v>
      </c>
      <c r="S16" s="58" t="s">
        <v>4</v>
      </c>
      <c r="T16" s="58" t="s">
        <v>3</v>
      </c>
      <c r="U16" s="58" t="s">
        <v>3</v>
      </c>
      <c r="V16" s="58" t="s">
        <v>3</v>
      </c>
      <c r="W16" s="58" t="s">
        <v>3</v>
      </c>
      <c r="X16" s="58" t="s">
        <v>4</v>
      </c>
      <c r="Y16" s="76" t="s">
        <v>3</v>
      </c>
      <c r="Z16" s="58" t="s">
        <v>3</v>
      </c>
      <c r="AA16" s="93" t="s">
        <v>3</v>
      </c>
      <c r="AB16" s="58" t="s">
        <v>3</v>
      </c>
      <c r="AC16" s="58" t="s">
        <v>4</v>
      </c>
      <c r="AD16" s="94" t="s">
        <v>3</v>
      </c>
      <c r="AE16" s="58" t="s">
        <v>3</v>
      </c>
      <c r="AF16" s="58" t="s">
        <v>3</v>
      </c>
      <c r="AG16" s="58" t="s">
        <v>4</v>
      </c>
      <c r="AH16" s="76" t="s">
        <v>3</v>
      </c>
      <c r="AI16" s="76" t="s">
        <v>3</v>
      </c>
      <c r="AJ16" s="76" t="s">
        <v>3</v>
      </c>
      <c r="AK16" s="76" t="s">
        <v>3</v>
      </c>
      <c r="AM16" s="69" t="s">
        <v>104</v>
      </c>
      <c r="AN16" s="119">
        <f t="shared" si="0"/>
        <v>5</v>
      </c>
      <c r="AO16" s="119">
        <f t="shared" si="1"/>
        <v>17</v>
      </c>
      <c r="AP16" s="119">
        <f t="shared" si="2"/>
        <v>0</v>
      </c>
      <c r="AQ16" s="119">
        <f t="shared" si="3"/>
        <v>1</v>
      </c>
      <c r="AR16">
        <f t="shared" si="4"/>
        <v>23</v>
      </c>
    </row>
    <row r="18" spans="1:41" x14ac:dyDescent="0.25">
      <c r="O18" s="58">
        <v>1</v>
      </c>
      <c r="P18" s="58">
        <v>2</v>
      </c>
      <c r="Q18" s="58">
        <v>3</v>
      </c>
      <c r="R18" s="58">
        <v>4</v>
      </c>
      <c r="S18" s="58">
        <v>5</v>
      </c>
      <c r="T18" s="58">
        <v>6</v>
      </c>
      <c r="U18" s="58">
        <v>7</v>
      </c>
      <c r="V18" s="58">
        <v>8</v>
      </c>
      <c r="W18" s="58">
        <v>9</v>
      </c>
      <c r="X18" s="58">
        <v>10</v>
      </c>
      <c r="Y18" s="58">
        <v>11</v>
      </c>
      <c r="Z18" s="58">
        <v>12</v>
      </c>
      <c r="AA18" s="58">
        <v>13</v>
      </c>
      <c r="AB18" s="58">
        <v>14</v>
      </c>
      <c r="AC18" s="58">
        <v>15</v>
      </c>
      <c r="AD18" s="58">
        <v>16</v>
      </c>
      <c r="AE18" s="58">
        <v>17</v>
      </c>
      <c r="AF18" s="58">
        <v>18</v>
      </c>
      <c r="AG18" s="41">
        <v>19</v>
      </c>
      <c r="AH18" s="41">
        <v>20</v>
      </c>
      <c r="AI18" s="41">
        <v>21</v>
      </c>
      <c r="AJ18" s="41">
        <v>22</v>
      </c>
      <c r="AK18" s="41">
        <v>23</v>
      </c>
      <c r="AL18" s="59" t="s">
        <v>84</v>
      </c>
      <c r="AM18" s="41"/>
      <c r="AN18" s="60"/>
    </row>
    <row r="19" spans="1:41" x14ac:dyDescent="0.25">
      <c r="N19" s="66" t="s">
        <v>62</v>
      </c>
      <c r="O19" s="72">
        <f t="shared" ref="O19:AK27" si="8">IF(O4="SS",$I$6,IF(O4="S",$H$6,IF(O4="TS",$G$6,IF(O4="STS",$F$6,0))))</f>
        <v>7.5</v>
      </c>
      <c r="P19" s="72">
        <f t="shared" si="8"/>
        <v>10</v>
      </c>
      <c r="Q19" s="72">
        <f t="shared" si="8"/>
        <v>10</v>
      </c>
      <c r="R19" s="72">
        <f t="shared" si="8"/>
        <v>10</v>
      </c>
      <c r="S19" s="72">
        <f t="shared" si="8"/>
        <v>10</v>
      </c>
      <c r="T19" s="72">
        <f t="shared" si="8"/>
        <v>7.5</v>
      </c>
      <c r="U19" s="72">
        <f t="shared" si="8"/>
        <v>10</v>
      </c>
      <c r="V19" s="72">
        <f t="shared" si="8"/>
        <v>7.5</v>
      </c>
      <c r="W19" s="72">
        <f t="shared" si="8"/>
        <v>10</v>
      </c>
      <c r="X19" s="72">
        <f t="shared" si="8"/>
        <v>10</v>
      </c>
      <c r="Y19" s="72">
        <f t="shared" si="8"/>
        <v>10</v>
      </c>
      <c r="Z19" s="72">
        <f t="shared" si="8"/>
        <v>7.5</v>
      </c>
      <c r="AA19" s="72">
        <f t="shared" si="8"/>
        <v>7.5</v>
      </c>
      <c r="AB19" s="72">
        <f t="shared" si="8"/>
        <v>7.5</v>
      </c>
      <c r="AC19" s="72">
        <f t="shared" si="8"/>
        <v>10</v>
      </c>
      <c r="AD19" s="72">
        <f t="shared" si="8"/>
        <v>10</v>
      </c>
      <c r="AE19" s="72">
        <f t="shared" si="8"/>
        <v>10</v>
      </c>
      <c r="AF19" s="72">
        <f t="shared" si="8"/>
        <v>7.5</v>
      </c>
      <c r="AG19" s="72">
        <f t="shared" si="8"/>
        <v>10</v>
      </c>
      <c r="AH19" s="72">
        <f t="shared" si="8"/>
        <v>10</v>
      </c>
      <c r="AI19" s="72">
        <f t="shared" si="8"/>
        <v>10</v>
      </c>
      <c r="AJ19" s="72">
        <f t="shared" si="8"/>
        <v>10</v>
      </c>
      <c r="AK19" s="72">
        <f t="shared" si="8"/>
        <v>10</v>
      </c>
      <c r="AL19" s="73">
        <f>SUM(O19:AK19)</f>
        <v>212.5</v>
      </c>
      <c r="AM19" s="41"/>
      <c r="AN19" s="60"/>
    </row>
    <row r="20" spans="1:41" x14ac:dyDescent="0.25">
      <c r="N20" s="66" t="s">
        <v>63</v>
      </c>
      <c r="O20" s="72">
        <f t="shared" si="8"/>
        <v>7.5</v>
      </c>
      <c r="P20" s="72">
        <f t="shared" si="8"/>
        <v>2.5</v>
      </c>
      <c r="Q20" s="72">
        <f t="shared" si="8"/>
        <v>7.5</v>
      </c>
      <c r="R20" s="72">
        <f t="shared" si="8"/>
        <v>10</v>
      </c>
      <c r="S20" s="72">
        <f t="shared" si="8"/>
        <v>10</v>
      </c>
      <c r="T20" s="72">
        <f t="shared" si="8"/>
        <v>7.5</v>
      </c>
      <c r="U20" s="72">
        <f t="shared" si="8"/>
        <v>7.5</v>
      </c>
      <c r="V20" s="72">
        <f t="shared" si="8"/>
        <v>7.5</v>
      </c>
      <c r="W20" s="72">
        <f t="shared" si="8"/>
        <v>7.5</v>
      </c>
      <c r="X20" s="72">
        <f t="shared" si="8"/>
        <v>10</v>
      </c>
      <c r="Y20" s="72">
        <f t="shared" si="8"/>
        <v>10</v>
      </c>
      <c r="Z20" s="72">
        <f t="shared" si="8"/>
        <v>7.5</v>
      </c>
      <c r="AA20" s="72">
        <f t="shared" si="8"/>
        <v>7.5</v>
      </c>
      <c r="AB20" s="72">
        <f t="shared" si="8"/>
        <v>7.5</v>
      </c>
      <c r="AC20" s="72">
        <f t="shared" si="8"/>
        <v>10</v>
      </c>
      <c r="AD20" s="72">
        <f t="shared" si="8"/>
        <v>10</v>
      </c>
      <c r="AE20" s="72">
        <f t="shared" si="8"/>
        <v>10</v>
      </c>
      <c r="AF20" s="72">
        <f t="shared" si="8"/>
        <v>5</v>
      </c>
      <c r="AG20" s="72">
        <f t="shared" si="8"/>
        <v>7.5</v>
      </c>
      <c r="AH20" s="72">
        <f t="shared" si="8"/>
        <v>10</v>
      </c>
      <c r="AI20" s="72">
        <f t="shared" si="8"/>
        <v>10</v>
      </c>
      <c r="AJ20" s="72">
        <f t="shared" si="8"/>
        <v>10</v>
      </c>
      <c r="AK20" s="72">
        <f t="shared" si="8"/>
        <v>10</v>
      </c>
      <c r="AL20" s="73">
        <f t="shared" ref="AL20:AL31" si="9">SUM(O20:AK20)</f>
        <v>192.5</v>
      </c>
      <c r="AM20" s="41"/>
      <c r="AN20" s="60"/>
    </row>
    <row r="21" spans="1:41" x14ac:dyDescent="0.25">
      <c r="N21" s="66" t="s">
        <v>64</v>
      </c>
      <c r="O21" s="72">
        <f t="shared" si="8"/>
        <v>7.5</v>
      </c>
      <c r="P21" s="72">
        <f t="shared" si="8"/>
        <v>2.5</v>
      </c>
      <c r="Q21" s="72">
        <f t="shared" si="8"/>
        <v>2.5</v>
      </c>
      <c r="R21" s="72">
        <f t="shared" si="8"/>
        <v>10</v>
      </c>
      <c r="S21" s="72">
        <f t="shared" si="8"/>
        <v>7.5</v>
      </c>
      <c r="T21" s="72">
        <f t="shared" si="8"/>
        <v>7.5</v>
      </c>
      <c r="U21" s="72">
        <f t="shared" si="8"/>
        <v>7.5</v>
      </c>
      <c r="V21" s="72">
        <f t="shared" si="8"/>
        <v>5</v>
      </c>
      <c r="W21" s="72">
        <f t="shared" si="8"/>
        <v>7.5</v>
      </c>
      <c r="X21" s="72">
        <f t="shared" si="8"/>
        <v>10</v>
      </c>
      <c r="Y21" s="72">
        <f t="shared" si="8"/>
        <v>10</v>
      </c>
      <c r="Z21" s="72">
        <f t="shared" si="8"/>
        <v>7.5</v>
      </c>
      <c r="AA21" s="72">
        <f t="shared" si="8"/>
        <v>10</v>
      </c>
      <c r="AB21" s="72">
        <f t="shared" si="8"/>
        <v>7.5</v>
      </c>
      <c r="AC21" s="72">
        <f t="shared" si="8"/>
        <v>7.5</v>
      </c>
      <c r="AD21" s="72">
        <f t="shared" si="8"/>
        <v>7.5</v>
      </c>
      <c r="AE21" s="72">
        <f t="shared" si="8"/>
        <v>7.5</v>
      </c>
      <c r="AF21" s="72">
        <f t="shared" si="8"/>
        <v>5</v>
      </c>
      <c r="AG21" s="72">
        <f t="shared" si="8"/>
        <v>7.5</v>
      </c>
      <c r="AH21" s="72">
        <f t="shared" si="8"/>
        <v>10</v>
      </c>
      <c r="AI21" s="72">
        <f t="shared" si="8"/>
        <v>10</v>
      </c>
      <c r="AJ21" s="72">
        <f t="shared" si="8"/>
        <v>10</v>
      </c>
      <c r="AK21" s="72">
        <f t="shared" si="8"/>
        <v>10</v>
      </c>
      <c r="AL21" s="73">
        <f t="shared" si="9"/>
        <v>177.5</v>
      </c>
      <c r="AM21" s="41"/>
      <c r="AN21" s="60"/>
    </row>
    <row r="22" spans="1:41" x14ac:dyDescent="0.25">
      <c r="N22" s="66" t="s">
        <v>65</v>
      </c>
      <c r="O22" s="72">
        <f t="shared" si="8"/>
        <v>7.5</v>
      </c>
      <c r="P22" s="72">
        <f t="shared" si="8"/>
        <v>2.5</v>
      </c>
      <c r="Q22" s="72">
        <f t="shared" si="8"/>
        <v>10</v>
      </c>
      <c r="R22" s="72">
        <f t="shared" si="8"/>
        <v>10</v>
      </c>
      <c r="S22" s="72">
        <f t="shared" si="8"/>
        <v>10</v>
      </c>
      <c r="T22" s="72">
        <f t="shared" si="8"/>
        <v>7.5</v>
      </c>
      <c r="U22" s="72">
        <f t="shared" si="8"/>
        <v>7.5</v>
      </c>
      <c r="V22" s="72">
        <f t="shared" si="8"/>
        <v>7.5</v>
      </c>
      <c r="W22" s="72">
        <f t="shared" si="8"/>
        <v>7.5</v>
      </c>
      <c r="X22" s="72">
        <f t="shared" si="8"/>
        <v>10</v>
      </c>
      <c r="Y22" s="72">
        <f t="shared" si="8"/>
        <v>10</v>
      </c>
      <c r="Z22" s="72">
        <f t="shared" si="8"/>
        <v>7.5</v>
      </c>
      <c r="AA22" s="72">
        <f t="shared" si="8"/>
        <v>7.5</v>
      </c>
      <c r="AB22" s="72">
        <f t="shared" si="8"/>
        <v>7.5</v>
      </c>
      <c r="AC22" s="72">
        <f t="shared" si="8"/>
        <v>10</v>
      </c>
      <c r="AD22" s="72">
        <f t="shared" si="8"/>
        <v>7.5</v>
      </c>
      <c r="AE22" s="72">
        <f t="shared" si="8"/>
        <v>10</v>
      </c>
      <c r="AF22" s="72">
        <f t="shared" si="8"/>
        <v>5</v>
      </c>
      <c r="AG22" s="72">
        <f t="shared" si="8"/>
        <v>7.5</v>
      </c>
      <c r="AH22" s="72">
        <f t="shared" si="8"/>
        <v>10</v>
      </c>
      <c r="AI22" s="72">
        <f t="shared" si="8"/>
        <v>10</v>
      </c>
      <c r="AJ22" s="72">
        <f t="shared" si="8"/>
        <v>10</v>
      </c>
      <c r="AK22" s="72">
        <f t="shared" si="8"/>
        <v>10</v>
      </c>
      <c r="AL22" s="73">
        <f t="shared" si="9"/>
        <v>192.5</v>
      </c>
      <c r="AM22" s="41"/>
      <c r="AN22" s="60"/>
    </row>
    <row r="23" spans="1:41" x14ac:dyDescent="0.25">
      <c r="N23" s="66" t="s">
        <v>66</v>
      </c>
      <c r="O23" s="72">
        <f t="shared" si="8"/>
        <v>7.5</v>
      </c>
      <c r="P23" s="72">
        <f t="shared" si="8"/>
        <v>10</v>
      </c>
      <c r="Q23" s="72">
        <f t="shared" si="8"/>
        <v>7.5</v>
      </c>
      <c r="R23" s="72">
        <f t="shared" si="8"/>
        <v>10</v>
      </c>
      <c r="S23" s="72">
        <f t="shared" si="8"/>
        <v>10</v>
      </c>
      <c r="T23" s="72">
        <f t="shared" si="8"/>
        <v>7.5</v>
      </c>
      <c r="U23" s="72">
        <f t="shared" si="8"/>
        <v>7.5</v>
      </c>
      <c r="V23" s="72">
        <f t="shared" si="8"/>
        <v>7.5</v>
      </c>
      <c r="W23" s="72">
        <f t="shared" si="8"/>
        <v>7.5</v>
      </c>
      <c r="X23" s="72">
        <f t="shared" si="8"/>
        <v>10</v>
      </c>
      <c r="Y23" s="72">
        <f t="shared" si="8"/>
        <v>10</v>
      </c>
      <c r="Z23" s="72">
        <f t="shared" si="8"/>
        <v>7.5</v>
      </c>
      <c r="AA23" s="72">
        <f t="shared" si="8"/>
        <v>10</v>
      </c>
      <c r="AB23" s="72">
        <f t="shared" si="8"/>
        <v>7.5</v>
      </c>
      <c r="AC23" s="72">
        <f t="shared" si="8"/>
        <v>7.5</v>
      </c>
      <c r="AD23" s="72">
        <f t="shared" si="8"/>
        <v>7.5</v>
      </c>
      <c r="AE23" s="72">
        <f t="shared" si="8"/>
        <v>10</v>
      </c>
      <c r="AF23" s="72">
        <f t="shared" si="8"/>
        <v>7.5</v>
      </c>
      <c r="AG23" s="72">
        <f t="shared" si="8"/>
        <v>10</v>
      </c>
      <c r="AH23" s="72">
        <f t="shared" si="8"/>
        <v>10</v>
      </c>
      <c r="AI23" s="72">
        <f t="shared" si="8"/>
        <v>10</v>
      </c>
      <c r="AJ23" s="72">
        <f t="shared" si="8"/>
        <v>10</v>
      </c>
      <c r="AK23" s="72">
        <f t="shared" si="8"/>
        <v>10</v>
      </c>
      <c r="AL23" s="73">
        <f t="shared" si="9"/>
        <v>202.5</v>
      </c>
      <c r="AM23" s="41"/>
      <c r="AN23" s="60"/>
    </row>
    <row r="24" spans="1:41" x14ac:dyDescent="0.25">
      <c r="N24" s="66" t="s">
        <v>67</v>
      </c>
      <c r="O24" s="72">
        <f t="shared" si="8"/>
        <v>7.5</v>
      </c>
      <c r="P24" s="72">
        <f t="shared" si="8"/>
        <v>10</v>
      </c>
      <c r="Q24" s="72">
        <f t="shared" si="8"/>
        <v>10</v>
      </c>
      <c r="R24" s="72">
        <f t="shared" si="8"/>
        <v>10</v>
      </c>
      <c r="S24" s="72">
        <f t="shared" si="8"/>
        <v>10</v>
      </c>
      <c r="T24" s="72">
        <f t="shared" si="8"/>
        <v>7.5</v>
      </c>
      <c r="U24" s="72">
        <f t="shared" si="8"/>
        <v>7.5</v>
      </c>
      <c r="V24" s="72">
        <f t="shared" si="8"/>
        <v>7.5</v>
      </c>
      <c r="W24" s="72">
        <f t="shared" si="8"/>
        <v>7.5</v>
      </c>
      <c r="X24" s="72">
        <f t="shared" si="8"/>
        <v>10</v>
      </c>
      <c r="Y24" s="72">
        <f t="shared" si="8"/>
        <v>10</v>
      </c>
      <c r="Z24" s="72">
        <f t="shared" si="8"/>
        <v>7.5</v>
      </c>
      <c r="AA24" s="72">
        <f t="shared" si="8"/>
        <v>10</v>
      </c>
      <c r="AB24" s="72">
        <f t="shared" si="8"/>
        <v>7.5</v>
      </c>
      <c r="AC24" s="72">
        <f t="shared" si="8"/>
        <v>7.5</v>
      </c>
      <c r="AD24" s="72">
        <f t="shared" si="8"/>
        <v>7.5</v>
      </c>
      <c r="AE24" s="72">
        <f t="shared" si="8"/>
        <v>10</v>
      </c>
      <c r="AF24" s="72">
        <f t="shared" si="8"/>
        <v>5</v>
      </c>
      <c r="AG24" s="72">
        <f t="shared" si="8"/>
        <v>7.5</v>
      </c>
      <c r="AH24" s="72">
        <f t="shared" si="8"/>
        <v>10</v>
      </c>
      <c r="AI24" s="72">
        <f t="shared" si="8"/>
        <v>10</v>
      </c>
      <c r="AJ24" s="72">
        <f t="shared" si="8"/>
        <v>10</v>
      </c>
      <c r="AK24" s="72">
        <f t="shared" si="8"/>
        <v>10</v>
      </c>
      <c r="AL24" s="73">
        <f t="shared" si="9"/>
        <v>200</v>
      </c>
      <c r="AM24" s="60">
        <f>SUM(AL19:AL24)</f>
        <v>1177.5</v>
      </c>
      <c r="AN24" s="60">
        <f>+AM24/$AK$18</f>
        <v>51.195652173913047</v>
      </c>
    </row>
    <row r="25" spans="1:41" x14ac:dyDescent="0.25">
      <c r="N25" s="71" t="s">
        <v>70</v>
      </c>
      <c r="O25" s="74">
        <f t="shared" si="8"/>
        <v>10</v>
      </c>
      <c r="P25" s="74">
        <f t="shared" si="8"/>
        <v>10</v>
      </c>
      <c r="Q25" s="74">
        <f t="shared" si="8"/>
        <v>7.5</v>
      </c>
      <c r="R25" s="74">
        <f t="shared" si="8"/>
        <v>10</v>
      </c>
      <c r="S25" s="74">
        <f t="shared" si="8"/>
        <v>10</v>
      </c>
      <c r="T25" s="74">
        <f t="shared" si="8"/>
        <v>7.5</v>
      </c>
      <c r="U25" s="74">
        <f t="shared" si="8"/>
        <v>7.5</v>
      </c>
      <c r="V25" s="74">
        <f t="shared" si="8"/>
        <v>7.5</v>
      </c>
      <c r="W25" s="74">
        <f t="shared" si="8"/>
        <v>10</v>
      </c>
      <c r="X25" s="74">
        <f t="shared" si="8"/>
        <v>10</v>
      </c>
      <c r="Y25" s="74">
        <f t="shared" si="8"/>
        <v>10</v>
      </c>
      <c r="Z25" s="74">
        <f t="shared" si="8"/>
        <v>7.5</v>
      </c>
      <c r="AA25" s="74">
        <f t="shared" si="8"/>
        <v>7.5</v>
      </c>
      <c r="AB25" s="74">
        <f t="shared" si="8"/>
        <v>7.5</v>
      </c>
      <c r="AC25" s="74">
        <f t="shared" si="8"/>
        <v>10</v>
      </c>
      <c r="AD25" s="74">
        <f t="shared" si="8"/>
        <v>7.5</v>
      </c>
      <c r="AE25" s="74">
        <f t="shared" si="8"/>
        <v>10</v>
      </c>
      <c r="AF25" s="74">
        <f t="shared" si="8"/>
        <v>7.5</v>
      </c>
      <c r="AG25" s="74">
        <f t="shared" si="8"/>
        <v>10</v>
      </c>
      <c r="AH25" s="74">
        <f t="shared" si="8"/>
        <v>10</v>
      </c>
      <c r="AI25" s="74">
        <f t="shared" si="8"/>
        <v>10</v>
      </c>
      <c r="AJ25" s="74">
        <f t="shared" si="8"/>
        <v>10</v>
      </c>
      <c r="AK25" s="74">
        <f t="shared" si="8"/>
        <v>10</v>
      </c>
      <c r="AL25" s="75">
        <f t="shared" si="9"/>
        <v>207.5</v>
      </c>
      <c r="AM25" s="41"/>
      <c r="AN25" s="60"/>
    </row>
    <row r="26" spans="1:41" x14ac:dyDescent="0.25">
      <c r="N26" s="71" t="s">
        <v>71</v>
      </c>
      <c r="O26" s="74">
        <f t="shared" si="8"/>
        <v>7.5</v>
      </c>
      <c r="P26" s="74">
        <f t="shared" si="8"/>
        <v>2.5</v>
      </c>
      <c r="Q26" s="74">
        <f t="shared" si="8"/>
        <v>5</v>
      </c>
      <c r="R26" s="74">
        <f t="shared" si="8"/>
        <v>10</v>
      </c>
      <c r="S26" s="74">
        <f t="shared" si="8"/>
        <v>10</v>
      </c>
      <c r="T26" s="74">
        <f t="shared" si="8"/>
        <v>7.5</v>
      </c>
      <c r="U26" s="74">
        <f t="shared" si="8"/>
        <v>7.5</v>
      </c>
      <c r="V26" s="74">
        <f t="shared" si="8"/>
        <v>7.5</v>
      </c>
      <c r="W26" s="74">
        <f t="shared" si="8"/>
        <v>10</v>
      </c>
      <c r="X26" s="74">
        <f t="shared" si="8"/>
        <v>10</v>
      </c>
      <c r="Y26" s="74">
        <f t="shared" si="8"/>
        <v>10</v>
      </c>
      <c r="Z26" s="74">
        <f t="shared" si="8"/>
        <v>7.5</v>
      </c>
      <c r="AA26" s="74">
        <f t="shared" si="8"/>
        <v>7.5</v>
      </c>
      <c r="AB26" s="74">
        <f t="shared" si="8"/>
        <v>7.5</v>
      </c>
      <c r="AC26" s="74">
        <f t="shared" si="8"/>
        <v>10</v>
      </c>
      <c r="AD26" s="74">
        <f t="shared" si="8"/>
        <v>7.5</v>
      </c>
      <c r="AE26" s="74">
        <f t="shared" si="8"/>
        <v>7.5</v>
      </c>
      <c r="AF26" s="74">
        <f t="shared" si="8"/>
        <v>7.5</v>
      </c>
      <c r="AG26" s="74">
        <f t="shared" si="8"/>
        <v>10</v>
      </c>
      <c r="AH26" s="74">
        <f t="shared" si="8"/>
        <v>10</v>
      </c>
      <c r="AI26" s="74">
        <f t="shared" si="8"/>
        <v>10</v>
      </c>
      <c r="AJ26" s="74">
        <f t="shared" si="8"/>
        <v>10</v>
      </c>
      <c r="AK26" s="74">
        <f t="shared" si="8"/>
        <v>10</v>
      </c>
      <c r="AL26" s="75">
        <f t="shared" si="9"/>
        <v>192.5</v>
      </c>
      <c r="AM26" s="41"/>
      <c r="AN26" s="41"/>
    </row>
    <row r="27" spans="1:41" x14ac:dyDescent="0.25">
      <c r="N27" s="71" t="s">
        <v>83</v>
      </c>
      <c r="O27" s="74">
        <f t="shared" si="8"/>
        <v>7.5</v>
      </c>
      <c r="P27" s="74">
        <f t="shared" si="8"/>
        <v>2.5</v>
      </c>
      <c r="Q27" s="74">
        <f t="shared" si="8"/>
        <v>5</v>
      </c>
      <c r="R27" s="74">
        <f t="shared" si="8"/>
        <v>10</v>
      </c>
      <c r="S27" s="74">
        <f t="shared" si="8"/>
        <v>10</v>
      </c>
      <c r="T27" s="74">
        <f t="shared" si="8"/>
        <v>7.5</v>
      </c>
      <c r="U27" s="74">
        <f t="shared" si="8"/>
        <v>7.5</v>
      </c>
      <c r="V27" s="74">
        <f t="shared" si="8"/>
        <v>7.5</v>
      </c>
      <c r="W27" s="74">
        <f t="shared" si="8"/>
        <v>10</v>
      </c>
      <c r="X27" s="74">
        <f t="shared" si="8"/>
        <v>10</v>
      </c>
      <c r="Y27" s="74">
        <f t="shared" si="8"/>
        <v>10</v>
      </c>
      <c r="Z27" s="74">
        <f t="shared" si="8"/>
        <v>7.5</v>
      </c>
      <c r="AA27" s="74">
        <f t="shared" si="8"/>
        <v>7.5</v>
      </c>
      <c r="AB27" s="74">
        <f t="shared" si="8"/>
        <v>7.5</v>
      </c>
      <c r="AC27" s="74">
        <f t="shared" si="8"/>
        <v>10</v>
      </c>
      <c r="AD27" s="74">
        <f t="shared" si="8"/>
        <v>7.5</v>
      </c>
      <c r="AE27" s="74">
        <f t="shared" si="8"/>
        <v>7.5</v>
      </c>
      <c r="AF27" s="74">
        <f t="shared" si="8"/>
        <v>7.5</v>
      </c>
      <c r="AG27" s="74">
        <f t="shared" si="8"/>
        <v>7.5</v>
      </c>
      <c r="AH27" s="74">
        <f t="shared" si="8"/>
        <v>10</v>
      </c>
      <c r="AI27" s="74">
        <f t="shared" si="8"/>
        <v>10</v>
      </c>
      <c r="AJ27" s="74">
        <f t="shared" si="8"/>
        <v>10</v>
      </c>
      <c r="AK27" s="74">
        <f t="shared" si="8"/>
        <v>10</v>
      </c>
      <c r="AL27" s="75">
        <f t="shared" si="9"/>
        <v>190</v>
      </c>
      <c r="AM27" s="41"/>
      <c r="AN27" s="41"/>
    </row>
    <row r="28" spans="1:41" x14ac:dyDescent="0.25">
      <c r="N28" s="71" t="s">
        <v>101</v>
      </c>
      <c r="O28" s="74">
        <f t="shared" ref="O28:AK31" si="10">IF(O13="SS",$I$12,IF(O13="S",$H$12,IF(O13="TS",$G$12,IF(O13="STS",$F$12,0))))</f>
        <v>4.2857142857142856</v>
      </c>
      <c r="P28" s="74">
        <f t="shared" si="10"/>
        <v>1.4285714285714286</v>
      </c>
      <c r="Q28" s="74">
        <f t="shared" si="10"/>
        <v>4.2857142857142856</v>
      </c>
      <c r="R28" s="74">
        <f t="shared" si="10"/>
        <v>5.7142857142857144</v>
      </c>
      <c r="S28" s="74">
        <f t="shared" si="10"/>
        <v>5.7142857142857144</v>
      </c>
      <c r="T28" s="74">
        <f t="shared" si="10"/>
        <v>4.2857142857142856</v>
      </c>
      <c r="U28" s="74">
        <f t="shared" si="10"/>
        <v>4.2857142857142856</v>
      </c>
      <c r="V28" s="74">
        <f t="shared" si="10"/>
        <v>4.2857142857142856</v>
      </c>
      <c r="W28" s="74">
        <f t="shared" si="10"/>
        <v>4.2857142857142856</v>
      </c>
      <c r="X28" s="74">
        <f t="shared" si="10"/>
        <v>5.7142857142857144</v>
      </c>
      <c r="Y28" s="74">
        <f t="shared" si="10"/>
        <v>5.7142857142857144</v>
      </c>
      <c r="Z28" s="74">
        <f t="shared" si="10"/>
        <v>4.2857142857142856</v>
      </c>
      <c r="AA28" s="74">
        <f t="shared" si="10"/>
        <v>4.2857142857142856</v>
      </c>
      <c r="AB28" s="74">
        <f t="shared" si="10"/>
        <v>4.2857142857142856</v>
      </c>
      <c r="AC28" s="74">
        <f t="shared" si="10"/>
        <v>5.7142857142857144</v>
      </c>
      <c r="AD28" s="74">
        <f t="shared" si="10"/>
        <v>4.2857142857142856</v>
      </c>
      <c r="AE28" s="74">
        <f t="shared" si="10"/>
        <v>4.2857142857142856</v>
      </c>
      <c r="AF28" s="74">
        <f t="shared" si="10"/>
        <v>4.2857142857142856</v>
      </c>
      <c r="AG28" s="74">
        <f t="shared" si="10"/>
        <v>4.2857142857142856</v>
      </c>
      <c r="AH28" s="74">
        <f t="shared" si="10"/>
        <v>5.7142857142857144</v>
      </c>
      <c r="AI28" s="74">
        <f t="shared" si="10"/>
        <v>5.7142857142857144</v>
      </c>
      <c r="AJ28" s="74">
        <f t="shared" si="10"/>
        <v>5.7142857142857144</v>
      </c>
      <c r="AK28" s="74">
        <f t="shared" si="10"/>
        <v>5.7142857142857144</v>
      </c>
      <c r="AL28" s="75">
        <f t="shared" si="9"/>
        <v>108.57142857142857</v>
      </c>
      <c r="AM28" s="60"/>
      <c r="AN28" s="60"/>
    </row>
    <row r="29" spans="1:41" x14ac:dyDescent="0.25">
      <c r="A29" t="s">
        <v>85</v>
      </c>
      <c r="N29" s="71" t="s">
        <v>102</v>
      </c>
      <c r="O29" s="74">
        <f t="shared" si="10"/>
        <v>4.2857142857142856</v>
      </c>
      <c r="P29" s="74">
        <f t="shared" si="10"/>
        <v>1.4285714285714286</v>
      </c>
      <c r="Q29" s="74">
        <f t="shared" si="10"/>
        <v>4.2857142857142856</v>
      </c>
      <c r="R29" s="74">
        <f t="shared" si="10"/>
        <v>4.2857142857142856</v>
      </c>
      <c r="S29" s="74">
        <f t="shared" si="10"/>
        <v>5.7142857142857144</v>
      </c>
      <c r="T29" s="74">
        <f t="shared" si="10"/>
        <v>4.2857142857142856</v>
      </c>
      <c r="U29" s="74">
        <f t="shared" si="10"/>
        <v>4.2857142857142856</v>
      </c>
      <c r="V29" s="74">
        <f t="shared" si="10"/>
        <v>4.2857142857142856</v>
      </c>
      <c r="W29" s="74">
        <f t="shared" si="10"/>
        <v>4.2857142857142856</v>
      </c>
      <c r="X29" s="74">
        <f t="shared" si="10"/>
        <v>5.7142857142857144</v>
      </c>
      <c r="Y29" s="74">
        <f t="shared" si="10"/>
        <v>5.7142857142857144</v>
      </c>
      <c r="Z29" s="74">
        <f t="shared" si="10"/>
        <v>4.2857142857142856</v>
      </c>
      <c r="AA29" s="74">
        <f t="shared" si="10"/>
        <v>5.7142857142857144</v>
      </c>
      <c r="AB29" s="74">
        <f t="shared" si="10"/>
        <v>4.2857142857142856</v>
      </c>
      <c r="AC29" s="74">
        <f t="shared" si="10"/>
        <v>4.2857142857142856</v>
      </c>
      <c r="AD29" s="74">
        <f t="shared" si="10"/>
        <v>4.2857142857142856</v>
      </c>
      <c r="AE29" s="74">
        <f t="shared" si="10"/>
        <v>5.7142857142857144</v>
      </c>
      <c r="AF29" s="74">
        <f t="shared" si="10"/>
        <v>4.2857142857142856</v>
      </c>
      <c r="AG29" s="74">
        <f t="shared" si="10"/>
        <v>5.7142857142857144</v>
      </c>
      <c r="AH29" s="74">
        <f t="shared" si="10"/>
        <v>5.7142857142857144</v>
      </c>
      <c r="AI29" s="74">
        <f t="shared" si="10"/>
        <v>5.7142857142857144</v>
      </c>
      <c r="AJ29" s="74">
        <f t="shared" si="10"/>
        <v>5.7142857142857144</v>
      </c>
      <c r="AK29" s="74">
        <f t="shared" si="10"/>
        <v>5.7142857142857144</v>
      </c>
      <c r="AL29" s="75">
        <f t="shared" si="9"/>
        <v>109.99999999999997</v>
      </c>
      <c r="AM29" s="60"/>
      <c r="AN29" s="60"/>
    </row>
    <row r="30" spans="1:41" x14ac:dyDescent="0.25">
      <c r="A30" t="s">
        <v>86</v>
      </c>
      <c r="N30" s="71" t="s">
        <v>103</v>
      </c>
      <c r="O30" s="74">
        <f t="shared" si="10"/>
        <v>4.2857142857142856</v>
      </c>
      <c r="P30" s="74">
        <f t="shared" si="10"/>
        <v>1.4285714285714286</v>
      </c>
      <c r="Q30" s="74">
        <f t="shared" si="10"/>
        <v>4.2857142857142856</v>
      </c>
      <c r="R30" s="74">
        <f t="shared" si="10"/>
        <v>4.2857142857142856</v>
      </c>
      <c r="S30" s="74">
        <f t="shared" si="10"/>
        <v>5.7142857142857144</v>
      </c>
      <c r="T30" s="74">
        <f t="shared" si="10"/>
        <v>4.2857142857142856</v>
      </c>
      <c r="U30" s="74">
        <f t="shared" si="10"/>
        <v>4.2857142857142856</v>
      </c>
      <c r="V30" s="74">
        <f t="shared" si="10"/>
        <v>2.8571428571428572</v>
      </c>
      <c r="W30" s="74">
        <f t="shared" si="10"/>
        <v>5.7142857142857144</v>
      </c>
      <c r="X30" s="74">
        <f t="shared" si="10"/>
        <v>5.7142857142857144</v>
      </c>
      <c r="Y30" s="74">
        <f t="shared" si="10"/>
        <v>4.2857142857142856</v>
      </c>
      <c r="Z30" s="74">
        <f t="shared" si="10"/>
        <v>4.2857142857142856</v>
      </c>
      <c r="AA30" s="74">
        <f t="shared" si="10"/>
        <v>4.2857142857142856</v>
      </c>
      <c r="AB30" s="74">
        <f t="shared" si="10"/>
        <v>4.2857142857142856</v>
      </c>
      <c r="AC30" s="74">
        <f t="shared" si="10"/>
        <v>5.7142857142857144</v>
      </c>
      <c r="AD30" s="74">
        <f t="shared" si="10"/>
        <v>5.7142857142857144</v>
      </c>
      <c r="AE30" s="74">
        <f t="shared" si="10"/>
        <v>5.7142857142857144</v>
      </c>
      <c r="AF30" s="74">
        <f t="shared" si="10"/>
        <v>4.2857142857142856</v>
      </c>
      <c r="AG30" s="74">
        <f t="shared" si="10"/>
        <v>4.2857142857142856</v>
      </c>
      <c r="AH30" s="74">
        <f t="shared" si="10"/>
        <v>4.2857142857142856</v>
      </c>
      <c r="AI30" s="74">
        <f t="shared" si="10"/>
        <v>4.2857142857142856</v>
      </c>
      <c r="AJ30" s="74">
        <f t="shared" si="10"/>
        <v>4.2857142857142856</v>
      </c>
      <c r="AK30" s="74">
        <f t="shared" si="10"/>
        <v>4.2857142857142856</v>
      </c>
      <c r="AL30" s="75">
        <f t="shared" si="9"/>
        <v>102.85714285714288</v>
      </c>
      <c r="AM30" s="41"/>
      <c r="AN30" s="41"/>
    </row>
    <row r="31" spans="1:41" x14ac:dyDescent="0.25">
      <c r="A31" t="s">
        <v>87</v>
      </c>
      <c r="N31" s="71" t="s">
        <v>104</v>
      </c>
      <c r="O31" s="74">
        <f t="shared" si="10"/>
        <v>4.2857142857142856</v>
      </c>
      <c r="P31" s="74">
        <f t="shared" si="10"/>
        <v>1.4285714285714286</v>
      </c>
      <c r="Q31" s="74">
        <f t="shared" si="10"/>
        <v>4.2857142857142856</v>
      </c>
      <c r="R31" s="74">
        <f t="shared" si="10"/>
        <v>5.7142857142857144</v>
      </c>
      <c r="S31" s="74">
        <f t="shared" si="10"/>
        <v>5.7142857142857144</v>
      </c>
      <c r="T31" s="74">
        <f t="shared" si="10"/>
        <v>4.2857142857142856</v>
      </c>
      <c r="U31" s="74">
        <f t="shared" si="10"/>
        <v>4.2857142857142856</v>
      </c>
      <c r="V31" s="74">
        <f t="shared" si="10"/>
        <v>4.2857142857142856</v>
      </c>
      <c r="W31" s="74">
        <f t="shared" si="10"/>
        <v>4.2857142857142856</v>
      </c>
      <c r="X31" s="74">
        <f t="shared" si="10"/>
        <v>5.7142857142857144</v>
      </c>
      <c r="Y31" s="74">
        <f t="shared" si="10"/>
        <v>4.2857142857142856</v>
      </c>
      <c r="Z31" s="74">
        <f t="shared" si="10"/>
        <v>4.2857142857142856</v>
      </c>
      <c r="AA31" s="74">
        <f t="shared" si="10"/>
        <v>4.2857142857142856</v>
      </c>
      <c r="AB31" s="74">
        <f t="shared" si="10"/>
        <v>4.2857142857142856</v>
      </c>
      <c r="AC31" s="74">
        <f t="shared" si="10"/>
        <v>5.7142857142857144</v>
      </c>
      <c r="AD31" s="74">
        <f t="shared" si="10"/>
        <v>4.2857142857142856</v>
      </c>
      <c r="AE31" s="74">
        <f t="shared" si="10"/>
        <v>4.2857142857142856</v>
      </c>
      <c r="AF31" s="74">
        <f t="shared" si="10"/>
        <v>4.2857142857142856</v>
      </c>
      <c r="AG31" s="74">
        <f t="shared" si="10"/>
        <v>5.7142857142857144</v>
      </c>
      <c r="AH31" s="74">
        <f t="shared" si="10"/>
        <v>4.2857142857142856</v>
      </c>
      <c r="AI31" s="74">
        <f t="shared" si="10"/>
        <v>4.2857142857142856</v>
      </c>
      <c r="AJ31" s="74">
        <f t="shared" si="10"/>
        <v>4.2857142857142856</v>
      </c>
      <c r="AK31" s="74">
        <f t="shared" si="10"/>
        <v>4.2857142857142856</v>
      </c>
      <c r="AL31" s="75">
        <f t="shared" si="9"/>
        <v>102.85714285714289</v>
      </c>
      <c r="AM31" s="60">
        <f>SUM(AL25:AL31)</f>
        <v>1014.2857142857143</v>
      </c>
      <c r="AN31" s="60">
        <f>+AM31/AK18</f>
        <v>44.099378881987583</v>
      </c>
    </row>
    <row r="32" spans="1:41" x14ac:dyDescent="0.25">
      <c r="A32" t="s">
        <v>88</v>
      </c>
      <c r="O32" s="58">
        <f t="shared" ref="O32:AK32" si="11">SUM(O19:O30)</f>
        <v>82.857142857142875</v>
      </c>
      <c r="P32" s="58">
        <f t="shared" si="11"/>
        <v>56.785714285714292</v>
      </c>
      <c r="Q32" s="58">
        <f t="shared" si="11"/>
        <v>77.857142857142875</v>
      </c>
      <c r="R32" s="58">
        <f t="shared" si="11"/>
        <v>104.28571428571429</v>
      </c>
      <c r="S32" s="58">
        <f t="shared" si="11"/>
        <v>104.64285714285712</v>
      </c>
      <c r="T32" s="58">
        <f t="shared" si="11"/>
        <v>80.357142857142875</v>
      </c>
      <c r="U32" s="58">
        <f t="shared" si="11"/>
        <v>82.857142857142875</v>
      </c>
      <c r="V32" s="58">
        <f t="shared" si="11"/>
        <v>76.428571428571445</v>
      </c>
      <c r="W32" s="58">
        <f t="shared" si="11"/>
        <v>91.785714285714292</v>
      </c>
      <c r="X32" s="58">
        <f t="shared" si="11"/>
        <v>107.14285714285712</v>
      </c>
      <c r="Y32" s="58">
        <f t="shared" si="11"/>
        <v>105.71428571428571</v>
      </c>
      <c r="Z32" s="58">
        <f t="shared" si="11"/>
        <v>80.357142857142875</v>
      </c>
      <c r="AA32" s="58">
        <f t="shared" si="11"/>
        <v>89.285714285714292</v>
      </c>
      <c r="AB32" s="58">
        <f t="shared" si="11"/>
        <v>80.357142857142875</v>
      </c>
      <c r="AC32" s="58">
        <f t="shared" si="11"/>
        <v>98.214285714285708</v>
      </c>
      <c r="AD32" s="58">
        <f t="shared" si="11"/>
        <v>86.785714285714292</v>
      </c>
      <c r="AE32" s="58">
        <f t="shared" si="11"/>
        <v>98.214285714285708</v>
      </c>
      <c r="AF32" s="58">
        <f t="shared" si="11"/>
        <v>70.357142857142861</v>
      </c>
      <c r="AG32" s="58">
        <f t="shared" si="11"/>
        <v>91.785714285714292</v>
      </c>
      <c r="AH32" s="58">
        <f t="shared" si="11"/>
        <v>105.71428571428571</v>
      </c>
      <c r="AI32" s="58">
        <f t="shared" si="11"/>
        <v>105.71428571428571</v>
      </c>
      <c r="AJ32" s="58">
        <f t="shared" si="11"/>
        <v>105.71428571428571</v>
      </c>
      <c r="AK32" s="58">
        <f t="shared" si="11"/>
        <v>105.71428571428571</v>
      </c>
      <c r="AL32" s="76">
        <f>SUM(AL19:AL30)</f>
        <v>2088.9285714285716</v>
      </c>
      <c r="AM32" s="41"/>
      <c r="AN32" s="60">
        <f>SUM(AN24:AN31)</f>
        <v>95.295031055900637</v>
      </c>
      <c r="AO32" t="str">
        <f>IF((AN32)&lt;25,"Tidak bermanfaat",IF((AN32)&lt;50,"Belum bermanfaat",IF((AN32)&lt;75,"Bermanfaat",IF((AN32)&lt;=100,"Sangat bermanfaat",0))))</f>
        <v>Sangat bermanfaat</v>
      </c>
    </row>
  </sheetData>
  <mergeCells count="2">
    <mergeCell ref="A1:AO1"/>
    <mergeCell ref="A3:D3"/>
  </mergeCells>
  <pageMargins left="0.25" right="0.25" top="0.75" bottom="0.75" header="0.3" footer="0.3"/>
  <pageSetup paperSize="9" scale="50" orientation="landscape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"/>
  <sheetViews>
    <sheetView view="pageBreakPreview" topLeftCell="F13" zoomScale="80" zoomScaleNormal="85" zoomScaleSheetLayoutView="80" workbookViewId="0">
      <selection activeCell="A3" sqref="A3:D3"/>
    </sheetView>
  </sheetViews>
  <sheetFormatPr defaultColWidth="8.85546875" defaultRowHeight="15" x14ac:dyDescent="0.25"/>
  <cols>
    <col min="1" max="1" width="13.140625" customWidth="1"/>
    <col min="2" max="2" width="4.42578125" customWidth="1"/>
    <col min="3" max="3" width="3.42578125" customWidth="1"/>
    <col min="4" max="4" width="3.7109375" customWidth="1"/>
    <col min="5" max="5" width="12.28515625" customWidth="1"/>
    <col min="6" max="9" width="6.7109375" customWidth="1"/>
    <col min="13" max="13" width="3.140625" customWidth="1"/>
    <col min="14" max="14" width="4.140625" style="41" customWidth="1"/>
    <col min="15" max="24" width="4.85546875" style="58" customWidth="1"/>
    <col min="25" max="25" width="4.85546875" style="59" customWidth="1"/>
    <col min="26" max="26" width="4.85546875" style="41" customWidth="1"/>
    <col min="27" max="27" width="4.85546875" style="60" customWidth="1"/>
    <col min="28" max="29" width="4.85546875" style="41" customWidth="1"/>
    <col min="30" max="30" width="4.85546875" style="61" customWidth="1"/>
    <col min="31" max="32" width="4.85546875" style="41" customWidth="1"/>
    <col min="33" max="33" width="5" style="41" customWidth="1"/>
    <col min="34" max="35" width="4.7109375" style="41" customWidth="1"/>
    <col min="36" max="37" width="4.7109375" customWidth="1"/>
    <col min="38" max="38" width="10" customWidth="1"/>
    <col min="39" max="39" width="11" customWidth="1"/>
    <col min="40" max="40" width="8.140625" customWidth="1"/>
    <col min="41" max="42" width="6.7109375" customWidth="1"/>
    <col min="43" max="44" width="5.5703125" customWidth="1"/>
  </cols>
  <sheetData>
    <row r="1" spans="1:44" ht="23.25" x14ac:dyDescent="0.35">
      <c r="A1" s="138" t="s">
        <v>188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</row>
    <row r="2" spans="1:44" x14ac:dyDescent="0.25">
      <c r="O2" s="57"/>
    </row>
    <row r="3" spans="1:44" ht="21" x14ac:dyDescent="0.35">
      <c r="A3" s="141" t="s">
        <v>200</v>
      </c>
      <c r="B3" s="141"/>
      <c r="C3" s="141"/>
      <c r="D3" s="141"/>
      <c r="F3" s="62" t="s">
        <v>6</v>
      </c>
      <c r="G3" s="62" t="s">
        <v>5</v>
      </c>
      <c r="H3" s="62" t="s">
        <v>3</v>
      </c>
      <c r="I3" s="62" t="s">
        <v>4</v>
      </c>
      <c r="J3" s="52"/>
      <c r="K3" s="52"/>
      <c r="N3" s="41" t="s">
        <v>79</v>
      </c>
      <c r="O3" s="58">
        <v>1</v>
      </c>
      <c r="P3" s="58">
        <v>2</v>
      </c>
      <c r="Q3" s="58">
        <v>3</v>
      </c>
      <c r="R3" s="58">
        <v>4</v>
      </c>
      <c r="S3" s="58">
        <v>5</v>
      </c>
      <c r="T3" s="58">
        <v>6</v>
      </c>
      <c r="U3" s="58">
        <v>7</v>
      </c>
      <c r="V3" s="58">
        <v>8</v>
      </c>
      <c r="W3" s="58">
        <v>9</v>
      </c>
      <c r="X3" s="58">
        <v>10</v>
      </c>
      <c r="Y3" s="58">
        <v>11</v>
      </c>
      <c r="Z3" s="58">
        <v>12</v>
      </c>
      <c r="AA3" s="58">
        <v>13</v>
      </c>
      <c r="AB3" s="58">
        <v>14</v>
      </c>
      <c r="AC3" s="58">
        <v>15</v>
      </c>
      <c r="AD3" s="58">
        <v>16</v>
      </c>
      <c r="AE3" s="58">
        <v>17</v>
      </c>
      <c r="AF3" s="58">
        <v>18</v>
      </c>
      <c r="AG3" s="58">
        <v>19</v>
      </c>
      <c r="AH3" s="58">
        <v>20</v>
      </c>
      <c r="AI3" s="58">
        <v>21</v>
      </c>
      <c r="AJ3" s="58">
        <v>22</v>
      </c>
      <c r="AK3" s="58">
        <v>23</v>
      </c>
      <c r="AM3" s="63"/>
      <c r="AN3" s="6" t="s">
        <v>4</v>
      </c>
      <c r="AO3" s="6" t="s">
        <v>3</v>
      </c>
      <c r="AP3" s="6" t="s">
        <v>5</v>
      </c>
      <c r="AQ3" s="6" t="s">
        <v>6</v>
      </c>
    </row>
    <row r="4" spans="1:44" x14ac:dyDescent="0.25">
      <c r="A4" t="s">
        <v>80</v>
      </c>
      <c r="B4" s="64">
        <v>60</v>
      </c>
      <c r="C4" s="52" t="s">
        <v>81</v>
      </c>
      <c r="D4">
        <v>6</v>
      </c>
      <c r="F4" s="52">
        <v>1</v>
      </c>
      <c r="G4" s="52">
        <v>2</v>
      </c>
      <c r="H4" s="52">
        <v>3</v>
      </c>
      <c r="I4" s="52">
        <v>4</v>
      </c>
      <c r="J4" s="52">
        <f>+COUNTA(F3:I3)</f>
        <v>4</v>
      </c>
      <c r="K4" s="65">
        <f>+$B$4/$J$4</f>
        <v>15</v>
      </c>
      <c r="N4" s="66" t="s">
        <v>62</v>
      </c>
      <c r="O4" s="58" t="s">
        <v>3</v>
      </c>
      <c r="P4" s="58" t="s">
        <v>4</v>
      </c>
      <c r="Q4" s="58" t="s">
        <v>4</v>
      </c>
      <c r="R4" s="58" t="s">
        <v>4</v>
      </c>
      <c r="S4" s="58" t="s">
        <v>4</v>
      </c>
      <c r="T4" s="58" t="s">
        <v>3</v>
      </c>
      <c r="U4" s="58" t="s">
        <v>4</v>
      </c>
      <c r="V4" s="58" t="s">
        <v>3</v>
      </c>
      <c r="W4" s="58" t="s">
        <v>4</v>
      </c>
      <c r="X4" s="58" t="s">
        <v>4</v>
      </c>
      <c r="Y4" s="58" t="s">
        <v>4</v>
      </c>
      <c r="Z4" s="58" t="s">
        <v>3</v>
      </c>
      <c r="AA4" s="58" t="s">
        <v>3</v>
      </c>
      <c r="AB4" s="58" t="s">
        <v>3</v>
      </c>
      <c r="AC4" s="58" t="s">
        <v>4</v>
      </c>
      <c r="AD4" s="58" t="s">
        <v>4</v>
      </c>
      <c r="AE4" s="58" t="s">
        <v>4</v>
      </c>
      <c r="AF4" s="58" t="s">
        <v>3</v>
      </c>
      <c r="AG4" s="58" t="s">
        <v>4</v>
      </c>
      <c r="AH4" s="58" t="s">
        <v>4</v>
      </c>
      <c r="AI4" s="58" t="s">
        <v>4</v>
      </c>
      <c r="AJ4" s="58" t="s">
        <v>4</v>
      </c>
      <c r="AK4" s="58" t="s">
        <v>4</v>
      </c>
      <c r="AM4" s="52" t="s">
        <v>62</v>
      </c>
      <c r="AN4" s="2">
        <f>COUNTIF($O4:$AK4,$AN$3)</f>
        <v>16</v>
      </c>
      <c r="AO4" s="2">
        <f>COUNTIF($O4:$AK4,$AO$3)</f>
        <v>7</v>
      </c>
      <c r="AP4" s="2">
        <f>COUNTIF($O4:$AK4,$AP$3)</f>
        <v>0</v>
      </c>
      <c r="AQ4" s="2">
        <f>COUNTIF($O4:$AK4,$AQ$3)</f>
        <v>0</v>
      </c>
      <c r="AR4">
        <f>SUM(AN4:AQ4)</f>
        <v>23</v>
      </c>
    </row>
    <row r="5" spans="1:44" x14ac:dyDescent="0.25">
      <c r="A5" t="s">
        <v>82</v>
      </c>
      <c r="B5" s="67">
        <v>40</v>
      </c>
      <c r="C5" s="67" t="s">
        <v>81</v>
      </c>
      <c r="D5">
        <v>7</v>
      </c>
      <c r="F5" s="52"/>
      <c r="G5" s="52"/>
      <c r="H5" s="52"/>
      <c r="I5" s="52"/>
      <c r="J5" s="52">
        <f>+$D$4</f>
        <v>6</v>
      </c>
      <c r="K5" s="65">
        <f>+K4/J5</f>
        <v>2.5</v>
      </c>
      <c r="N5" s="66" t="s">
        <v>63</v>
      </c>
      <c r="O5" s="58" t="s">
        <v>3</v>
      </c>
      <c r="P5" s="58" t="s">
        <v>6</v>
      </c>
      <c r="Q5" s="58" t="s">
        <v>3</v>
      </c>
      <c r="R5" s="58" t="s">
        <v>4</v>
      </c>
      <c r="S5" s="58" t="s">
        <v>4</v>
      </c>
      <c r="T5" s="58" t="s">
        <v>3</v>
      </c>
      <c r="U5" s="58" t="s">
        <v>3</v>
      </c>
      <c r="V5" s="58" t="s">
        <v>3</v>
      </c>
      <c r="W5" s="58" t="s">
        <v>3</v>
      </c>
      <c r="X5" s="58" t="s">
        <v>4</v>
      </c>
      <c r="Y5" s="58" t="s">
        <v>4</v>
      </c>
      <c r="Z5" s="58" t="s">
        <v>3</v>
      </c>
      <c r="AA5" s="58" t="s">
        <v>3</v>
      </c>
      <c r="AB5" s="58" t="s">
        <v>3</v>
      </c>
      <c r="AC5" s="58" t="s">
        <v>4</v>
      </c>
      <c r="AD5" s="58" t="s">
        <v>4</v>
      </c>
      <c r="AE5" s="58" t="s">
        <v>4</v>
      </c>
      <c r="AF5" s="58" t="s">
        <v>5</v>
      </c>
      <c r="AG5" s="58" t="s">
        <v>3</v>
      </c>
      <c r="AH5" s="58" t="s">
        <v>4</v>
      </c>
      <c r="AI5" s="58" t="s">
        <v>4</v>
      </c>
      <c r="AJ5" s="58" t="s">
        <v>4</v>
      </c>
      <c r="AK5" s="58" t="s">
        <v>4</v>
      </c>
      <c r="AM5" s="52" t="s">
        <v>63</v>
      </c>
      <c r="AN5" s="113">
        <f t="shared" ref="AN5:AN16" si="0">COUNTIF($O5:$AK5,$AN$3)</f>
        <v>11</v>
      </c>
      <c r="AO5" s="113">
        <f t="shared" ref="AO5:AO16" si="1">COUNTIF($O5:$AK5,$AO$3)</f>
        <v>10</v>
      </c>
      <c r="AP5" s="113">
        <f t="shared" ref="AP5:AP16" si="2">COUNTIF($O5:$AK5,$AP$3)</f>
        <v>1</v>
      </c>
      <c r="AQ5" s="2">
        <f t="shared" ref="AQ5:AQ16" si="3">COUNTIF($O5:$AG5,$AQ$3)</f>
        <v>1</v>
      </c>
      <c r="AR5">
        <f t="shared" ref="AR5:AR16" si="4">SUM(AN5:AQ5)</f>
        <v>23</v>
      </c>
    </row>
    <row r="6" spans="1:44" x14ac:dyDescent="0.25">
      <c r="D6">
        <f>SUM(D4:D5)</f>
        <v>13</v>
      </c>
      <c r="F6" s="65">
        <f>+$K$5*F4</f>
        <v>2.5</v>
      </c>
      <c r="G6" s="65">
        <f t="shared" ref="G6:I6" si="5">+$K$5*G4</f>
        <v>5</v>
      </c>
      <c r="H6" s="65">
        <f t="shared" si="5"/>
        <v>7.5</v>
      </c>
      <c r="I6" s="65">
        <f t="shared" si="5"/>
        <v>10</v>
      </c>
      <c r="J6" s="52"/>
      <c r="K6" s="52"/>
      <c r="N6" s="66" t="s">
        <v>64</v>
      </c>
      <c r="O6" s="58" t="s">
        <v>3</v>
      </c>
      <c r="P6" s="58" t="s">
        <v>6</v>
      </c>
      <c r="Q6" s="58" t="s">
        <v>6</v>
      </c>
      <c r="R6" s="58" t="s">
        <v>4</v>
      </c>
      <c r="S6" s="58" t="s">
        <v>3</v>
      </c>
      <c r="T6" s="58" t="s">
        <v>3</v>
      </c>
      <c r="U6" s="58" t="s">
        <v>3</v>
      </c>
      <c r="V6" s="58" t="s">
        <v>5</v>
      </c>
      <c r="W6" s="58" t="s">
        <v>3</v>
      </c>
      <c r="X6" s="58" t="s">
        <v>4</v>
      </c>
      <c r="Y6" s="58" t="s">
        <v>4</v>
      </c>
      <c r="Z6" s="58" t="s">
        <v>3</v>
      </c>
      <c r="AA6" s="58" t="s">
        <v>4</v>
      </c>
      <c r="AB6" s="58" t="s">
        <v>3</v>
      </c>
      <c r="AC6" s="58" t="s">
        <v>3</v>
      </c>
      <c r="AD6" s="58" t="s">
        <v>3</v>
      </c>
      <c r="AE6" s="58" t="s">
        <v>3</v>
      </c>
      <c r="AF6" s="58" t="s">
        <v>5</v>
      </c>
      <c r="AG6" s="58" t="s">
        <v>3</v>
      </c>
      <c r="AH6" s="58" t="s">
        <v>4</v>
      </c>
      <c r="AI6" s="58" t="s">
        <v>4</v>
      </c>
      <c r="AJ6" s="58" t="s">
        <v>4</v>
      </c>
      <c r="AK6" s="58" t="s">
        <v>4</v>
      </c>
      <c r="AM6" s="52" t="s">
        <v>64</v>
      </c>
      <c r="AN6" s="113">
        <f t="shared" si="0"/>
        <v>8</v>
      </c>
      <c r="AO6" s="113">
        <f t="shared" si="1"/>
        <v>11</v>
      </c>
      <c r="AP6" s="113">
        <f t="shared" si="2"/>
        <v>2</v>
      </c>
      <c r="AQ6" s="2">
        <f t="shared" si="3"/>
        <v>2</v>
      </c>
      <c r="AR6">
        <f t="shared" si="4"/>
        <v>23</v>
      </c>
    </row>
    <row r="7" spans="1:44" x14ac:dyDescent="0.25">
      <c r="F7" s="52">
        <f>+F6*$J$5</f>
        <v>15</v>
      </c>
      <c r="G7" s="52">
        <f>+G6*$J$5</f>
        <v>30</v>
      </c>
      <c r="H7" s="52">
        <f>+H6*$J$5</f>
        <v>45</v>
      </c>
      <c r="I7" s="52">
        <f>+I6*$J$5</f>
        <v>60</v>
      </c>
      <c r="J7" s="52"/>
      <c r="K7" s="52"/>
      <c r="N7" s="66" t="s">
        <v>65</v>
      </c>
      <c r="O7" s="58" t="s">
        <v>3</v>
      </c>
      <c r="P7" s="58" t="s">
        <v>6</v>
      </c>
      <c r="Q7" s="58" t="s">
        <v>4</v>
      </c>
      <c r="R7" s="58" t="s">
        <v>4</v>
      </c>
      <c r="S7" s="58" t="s">
        <v>4</v>
      </c>
      <c r="T7" s="58" t="s">
        <v>3</v>
      </c>
      <c r="U7" s="58" t="s">
        <v>3</v>
      </c>
      <c r="V7" s="58" t="s">
        <v>3</v>
      </c>
      <c r="W7" s="58" t="s">
        <v>3</v>
      </c>
      <c r="X7" s="58" t="s">
        <v>4</v>
      </c>
      <c r="Y7" s="58" t="s">
        <v>4</v>
      </c>
      <c r="Z7" s="58" t="s">
        <v>3</v>
      </c>
      <c r="AA7" s="58" t="s">
        <v>3</v>
      </c>
      <c r="AB7" s="58" t="s">
        <v>3</v>
      </c>
      <c r="AC7" s="58" t="s">
        <v>4</v>
      </c>
      <c r="AD7" s="58" t="s">
        <v>3</v>
      </c>
      <c r="AE7" s="58" t="s">
        <v>4</v>
      </c>
      <c r="AF7" s="58" t="s">
        <v>5</v>
      </c>
      <c r="AG7" s="58" t="s">
        <v>3</v>
      </c>
      <c r="AH7" s="58" t="s">
        <v>4</v>
      </c>
      <c r="AI7" s="58" t="s">
        <v>4</v>
      </c>
      <c r="AJ7" s="58" t="s">
        <v>4</v>
      </c>
      <c r="AK7" s="58" t="s">
        <v>4</v>
      </c>
      <c r="AM7" s="52" t="s">
        <v>65</v>
      </c>
      <c r="AN7" s="113">
        <f t="shared" si="0"/>
        <v>11</v>
      </c>
      <c r="AO7" s="113">
        <f t="shared" si="1"/>
        <v>10</v>
      </c>
      <c r="AP7" s="113">
        <f t="shared" si="2"/>
        <v>1</v>
      </c>
      <c r="AQ7" s="2">
        <f t="shared" si="3"/>
        <v>1</v>
      </c>
      <c r="AR7">
        <f t="shared" si="4"/>
        <v>23</v>
      </c>
    </row>
    <row r="8" spans="1:44" x14ac:dyDescent="0.25">
      <c r="N8" s="66" t="s">
        <v>66</v>
      </c>
      <c r="O8" s="58" t="s">
        <v>3</v>
      </c>
      <c r="P8" s="58" t="s">
        <v>4</v>
      </c>
      <c r="Q8" s="58" t="s">
        <v>3</v>
      </c>
      <c r="R8" s="58" t="s">
        <v>4</v>
      </c>
      <c r="S8" s="58" t="s">
        <v>4</v>
      </c>
      <c r="T8" s="58" t="s">
        <v>3</v>
      </c>
      <c r="U8" s="58" t="s">
        <v>3</v>
      </c>
      <c r="V8" s="58" t="s">
        <v>3</v>
      </c>
      <c r="W8" s="58" t="s">
        <v>3</v>
      </c>
      <c r="X8" s="58" t="s">
        <v>4</v>
      </c>
      <c r="Y8" s="58" t="s">
        <v>4</v>
      </c>
      <c r="Z8" s="58" t="s">
        <v>3</v>
      </c>
      <c r="AA8" s="58" t="s">
        <v>4</v>
      </c>
      <c r="AB8" s="58" t="s">
        <v>3</v>
      </c>
      <c r="AC8" s="58" t="s">
        <v>3</v>
      </c>
      <c r="AD8" s="58" t="s">
        <v>3</v>
      </c>
      <c r="AE8" s="58" t="s">
        <v>4</v>
      </c>
      <c r="AF8" s="58" t="s">
        <v>3</v>
      </c>
      <c r="AG8" s="58" t="s">
        <v>4</v>
      </c>
      <c r="AH8" s="58" t="s">
        <v>4</v>
      </c>
      <c r="AI8" s="58" t="s">
        <v>4</v>
      </c>
      <c r="AJ8" s="58" t="s">
        <v>4</v>
      </c>
      <c r="AK8" s="58" t="s">
        <v>4</v>
      </c>
      <c r="AM8" s="52" t="s">
        <v>66</v>
      </c>
      <c r="AN8" s="113">
        <f t="shared" si="0"/>
        <v>12</v>
      </c>
      <c r="AO8" s="113">
        <f t="shared" si="1"/>
        <v>11</v>
      </c>
      <c r="AP8" s="113">
        <f t="shared" si="2"/>
        <v>0</v>
      </c>
      <c r="AQ8" s="2">
        <f t="shared" si="3"/>
        <v>0</v>
      </c>
      <c r="AR8">
        <f t="shared" si="4"/>
        <v>23</v>
      </c>
    </row>
    <row r="9" spans="1:44" x14ac:dyDescent="0.25">
      <c r="F9" s="68" t="s">
        <v>6</v>
      </c>
      <c r="G9" s="68" t="s">
        <v>5</v>
      </c>
      <c r="H9" s="68" t="s">
        <v>3</v>
      </c>
      <c r="I9" s="68" t="s">
        <v>4</v>
      </c>
      <c r="J9" s="69"/>
      <c r="K9" s="69"/>
      <c r="N9" s="66" t="s">
        <v>67</v>
      </c>
      <c r="O9" s="58" t="s">
        <v>3</v>
      </c>
      <c r="P9" s="58" t="s">
        <v>4</v>
      </c>
      <c r="Q9" s="58" t="s">
        <v>4</v>
      </c>
      <c r="R9" s="58" t="s">
        <v>4</v>
      </c>
      <c r="S9" s="58" t="s">
        <v>4</v>
      </c>
      <c r="T9" s="58" t="s">
        <v>3</v>
      </c>
      <c r="U9" s="58" t="s">
        <v>3</v>
      </c>
      <c r="V9" s="58" t="s">
        <v>3</v>
      </c>
      <c r="W9" s="58" t="s">
        <v>3</v>
      </c>
      <c r="X9" s="58" t="s">
        <v>4</v>
      </c>
      <c r="Y9" s="58" t="s">
        <v>4</v>
      </c>
      <c r="Z9" s="58" t="s">
        <v>3</v>
      </c>
      <c r="AA9" s="58" t="s">
        <v>4</v>
      </c>
      <c r="AB9" s="58" t="s">
        <v>3</v>
      </c>
      <c r="AC9" s="58" t="s">
        <v>3</v>
      </c>
      <c r="AD9" s="58" t="s">
        <v>3</v>
      </c>
      <c r="AE9" s="58" t="s">
        <v>4</v>
      </c>
      <c r="AF9" s="58" t="s">
        <v>5</v>
      </c>
      <c r="AG9" s="58" t="s">
        <v>3</v>
      </c>
      <c r="AH9" s="58" t="s">
        <v>4</v>
      </c>
      <c r="AI9" s="58" t="s">
        <v>4</v>
      </c>
      <c r="AJ9" s="58" t="s">
        <v>4</v>
      </c>
      <c r="AK9" s="58" t="s">
        <v>4</v>
      </c>
      <c r="AM9" s="52" t="s">
        <v>67</v>
      </c>
      <c r="AN9" s="113">
        <f t="shared" si="0"/>
        <v>12</v>
      </c>
      <c r="AO9" s="113">
        <f t="shared" si="1"/>
        <v>10</v>
      </c>
      <c r="AP9" s="113">
        <f t="shared" si="2"/>
        <v>1</v>
      </c>
      <c r="AQ9" s="2">
        <f t="shared" si="3"/>
        <v>0</v>
      </c>
      <c r="AR9">
        <f t="shared" si="4"/>
        <v>23</v>
      </c>
    </row>
    <row r="10" spans="1:44" x14ac:dyDescent="0.25">
      <c r="F10" s="69">
        <v>1</v>
      </c>
      <c r="G10" s="69">
        <v>2</v>
      </c>
      <c r="H10" s="69">
        <v>3</v>
      </c>
      <c r="I10" s="69">
        <v>4</v>
      </c>
      <c r="J10" s="69">
        <f>+COUNTA(F9:I9)</f>
        <v>4</v>
      </c>
      <c r="K10" s="70">
        <f>+$B$5/$J$10</f>
        <v>10</v>
      </c>
      <c r="N10" s="71" t="s">
        <v>70</v>
      </c>
      <c r="O10" s="58" t="s">
        <v>4</v>
      </c>
      <c r="P10" s="58" t="s">
        <v>4</v>
      </c>
      <c r="Q10" s="58" t="s">
        <v>3</v>
      </c>
      <c r="R10" s="58" t="s">
        <v>4</v>
      </c>
      <c r="S10" s="58" t="s">
        <v>4</v>
      </c>
      <c r="T10" s="58" t="s">
        <v>3</v>
      </c>
      <c r="U10" s="58" t="s">
        <v>3</v>
      </c>
      <c r="V10" s="58" t="s">
        <v>3</v>
      </c>
      <c r="W10" s="58" t="s">
        <v>4</v>
      </c>
      <c r="X10" s="58" t="s">
        <v>4</v>
      </c>
      <c r="Y10" s="58" t="s">
        <v>4</v>
      </c>
      <c r="Z10" s="58" t="s">
        <v>3</v>
      </c>
      <c r="AA10" s="58" t="s">
        <v>3</v>
      </c>
      <c r="AB10" s="58" t="s">
        <v>3</v>
      </c>
      <c r="AC10" s="58" t="s">
        <v>4</v>
      </c>
      <c r="AD10" s="58" t="s">
        <v>3</v>
      </c>
      <c r="AE10" s="58" t="s">
        <v>4</v>
      </c>
      <c r="AF10" s="58" t="s">
        <v>3</v>
      </c>
      <c r="AG10" s="58" t="s">
        <v>4</v>
      </c>
      <c r="AH10" s="58" t="s">
        <v>4</v>
      </c>
      <c r="AI10" s="58" t="s">
        <v>4</v>
      </c>
      <c r="AJ10" s="58" t="s">
        <v>4</v>
      </c>
      <c r="AK10" s="58" t="s">
        <v>4</v>
      </c>
      <c r="AM10" s="69" t="s">
        <v>70</v>
      </c>
      <c r="AN10" s="113">
        <f t="shared" si="0"/>
        <v>14</v>
      </c>
      <c r="AO10" s="113">
        <f t="shared" si="1"/>
        <v>9</v>
      </c>
      <c r="AP10" s="113">
        <f t="shared" si="2"/>
        <v>0</v>
      </c>
      <c r="AQ10" s="2">
        <f t="shared" si="3"/>
        <v>0</v>
      </c>
      <c r="AR10">
        <f t="shared" si="4"/>
        <v>23</v>
      </c>
    </row>
    <row r="11" spans="1:44" x14ac:dyDescent="0.25">
      <c r="F11" s="69"/>
      <c r="G11" s="69"/>
      <c r="H11" s="69"/>
      <c r="I11" s="69"/>
      <c r="J11" s="69">
        <f>+$D$5</f>
        <v>7</v>
      </c>
      <c r="K11" s="70">
        <f>+K10/J11</f>
        <v>1.4285714285714286</v>
      </c>
      <c r="N11" s="71" t="s">
        <v>71</v>
      </c>
      <c r="O11" s="58" t="s">
        <v>3</v>
      </c>
      <c r="P11" s="58" t="s">
        <v>6</v>
      </c>
      <c r="Q11" s="58" t="s">
        <v>5</v>
      </c>
      <c r="R11" s="58" t="s">
        <v>4</v>
      </c>
      <c r="S11" s="58" t="s">
        <v>4</v>
      </c>
      <c r="T11" s="58" t="s">
        <v>3</v>
      </c>
      <c r="U11" s="58" t="s">
        <v>3</v>
      </c>
      <c r="V11" s="58" t="s">
        <v>3</v>
      </c>
      <c r="W11" s="58" t="s">
        <v>4</v>
      </c>
      <c r="X11" s="58" t="s">
        <v>4</v>
      </c>
      <c r="Y11" s="58" t="s">
        <v>4</v>
      </c>
      <c r="Z11" s="58" t="s">
        <v>3</v>
      </c>
      <c r="AA11" s="58" t="s">
        <v>3</v>
      </c>
      <c r="AB11" s="58" t="s">
        <v>3</v>
      </c>
      <c r="AC11" s="58" t="s">
        <v>4</v>
      </c>
      <c r="AD11" s="58" t="s">
        <v>3</v>
      </c>
      <c r="AE11" s="58" t="s">
        <v>3</v>
      </c>
      <c r="AF11" s="58" t="s">
        <v>3</v>
      </c>
      <c r="AG11" s="58" t="s">
        <v>4</v>
      </c>
      <c r="AH11" s="58" t="s">
        <v>4</v>
      </c>
      <c r="AI11" s="58" t="s">
        <v>4</v>
      </c>
      <c r="AJ11" s="58" t="s">
        <v>4</v>
      </c>
      <c r="AK11" s="58" t="s">
        <v>4</v>
      </c>
      <c r="AM11" s="69" t="s">
        <v>71</v>
      </c>
      <c r="AN11" s="113">
        <f t="shared" si="0"/>
        <v>11</v>
      </c>
      <c r="AO11" s="113">
        <f t="shared" si="1"/>
        <v>10</v>
      </c>
      <c r="AP11" s="113">
        <f t="shared" si="2"/>
        <v>1</v>
      </c>
      <c r="AQ11" s="2">
        <f t="shared" si="3"/>
        <v>1</v>
      </c>
      <c r="AR11">
        <f t="shared" si="4"/>
        <v>23</v>
      </c>
    </row>
    <row r="12" spans="1:44" x14ac:dyDescent="0.25">
      <c r="F12" s="70">
        <f>F10*$K$11</f>
        <v>1.4285714285714286</v>
      </c>
      <c r="G12" s="70">
        <f t="shared" ref="G12:I12" si="6">G10*$K$11</f>
        <v>2.8571428571428572</v>
      </c>
      <c r="H12" s="70">
        <f t="shared" si="6"/>
        <v>4.2857142857142856</v>
      </c>
      <c r="I12" s="70">
        <f t="shared" si="6"/>
        <v>5.7142857142857144</v>
      </c>
      <c r="J12" s="69"/>
      <c r="K12" s="69"/>
      <c r="N12" s="71" t="s">
        <v>83</v>
      </c>
      <c r="O12" s="58" t="s">
        <v>3</v>
      </c>
      <c r="P12" s="58" t="s">
        <v>6</v>
      </c>
      <c r="Q12" s="58" t="s">
        <v>5</v>
      </c>
      <c r="R12" s="58" t="s">
        <v>4</v>
      </c>
      <c r="S12" s="58" t="s">
        <v>4</v>
      </c>
      <c r="T12" s="58" t="s">
        <v>3</v>
      </c>
      <c r="U12" s="58" t="s">
        <v>3</v>
      </c>
      <c r="V12" s="58" t="s">
        <v>3</v>
      </c>
      <c r="W12" s="58" t="s">
        <v>4</v>
      </c>
      <c r="X12" s="58" t="s">
        <v>4</v>
      </c>
      <c r="Y12" s="58" t="s">
        <v>4</v>
      </c>
      <c r="Z12" s="58" t="s">
        <v>3</v>
      </c>
      <c r="AA12" s="58" t="s">
        <v>3</v>
      </c>
      <c r="AB12" s="58" t="s">
        <v>3</v>
      </c>
      <c r="AC12" s="58" t="s">
        <v>4</v>
      </c>
      <c r="AD12" s="58" t="s">
        <v>3</v>
      </c>
      <c r="AE12" s="58" t="s">
        <v>3</v>
      </c>
      <c r="AF12" s="58" t="s">
        <v>3</v>
      </c>
      <c r="AG12" s="58" t="s">
        <v>3</v>
      </c>
      <c r="AH12" s="58" t="s">
        <v>4</v>
      </c>
      <c r="AI12" s="58" t="s">
        <v>4</v>
      </c>
      <c r="AJ12" s="58" t="s">
        <v>4</v>
      </c>
      <c r="AK12" s="58" t="s">
        <v>4</v>
      </c>
      <c r="AM12" s="69" t="s">
        <v>83</v>
      </c>
      <c r="AN12" s="113">
        <f t="shared" si="0"/>
        <v>10</v>
      </c>
      <c r="AO12" s="113">
        <f t="shared" si="1"/>
        <v>11</v>
      </c>
      <c r="AP12" s="113">
        <f t="shared" si="2"/>
        <v>1</v>
      </c>
      <c r="AQ12" s="2">
        <f t="shared" si="3"/>
        <v>1</v>
      </c>
      <c r="AR12">
        <f t="shared" si="4"/>
        <v>23</v>
      </c>
    </row>
    <row r="13" spans="1:44" x14ac:dyDescent="0.25">
      <c r="F13" s="69">
        <f>+F12*$J$11</f>
        <v>10</v>
      </c>
      <c r="G13" s="69">
        <f>+G12*$J$11</f>
        <v>20</v>
      </c>
      <c r="H13" s="69">
        <f>+H12*$J$11</f>
        <v>30</v>
      </c>
      <c r="I13" s="69">
        <f>+I12*$J$11</f>
        <v>40</v>
      </c>
      <c r="J13" s="69"/>
      <c r="K13" s="69"/>
      <c r="N13" s="71" t="s">
        <v>101</v>
      </c>
      <c r="O13" s="58" t="s">
        <v>3</v>
      </c>
      <c r="P13" s="58" t="s">
        <v>6</v>
      </c>
      <c r="Q13" s="58" t="s">
        <v>3</v>
      </c>
      <c r="R13" s="58" t="s">
        <v>4</v>
      </c>
      <c r="S13" s="58" t="s">
        <v>4</v>
      </c>
      <c r="T13" s="58" t="s">
        <v>3</v>
      </c>
      <c r="U13" s="58" t="s">
        <v>3</v>
      </c>
      <c r="V13" s="58" t="s">
        <v>3</v>
      </c>
      <c r="W13" s="58" t="s">
        <v>3</v>
      </c>
      <c r="X13" s="58" t="s">
        <v>4</v>
      </c>
      <c r="Y13" s="58" t="s">
        <v>4</v>
      </c>
      <c r="Z13" s="58" t="s">
        <v>3</v>
      </c>
      <c r="AA13" s="58" t="s">
        <v>3</v>
      </c>
      <c r="AB13" s="58" t="s">
        <v>3</v>
      </c>
      <c r="AC13" s="58" t="s">
        <v>4</v>
      </c>
      <c r="AD13" s="58" t="s">
        <v>3</v>
      </c>
      <c r="AE13" s="58" t="s">
        <v>3</v>
      </c>
      <c r="AF13" s="58" t="s">
        <v>3</v>
      </c>
      <c r="AG13" s="58" t="s">
        <v>3</v>
      </c>
      <c r="AH13" s="58" t="s">
        <v>4</v>
      </c>
      <c r="AI13" s="58" t="s">
        <v>4</v>
      </c>
      <c r="AJ13" s="58" t="s">
        <v>4</v>
      </c>
      <c r="AK13" s="58" t="s">
        <v>4</v>
      </c>
      <c r="AM13" s="69" t="s">
        <v>101</v>
      </c>
      <c r="AN13" s="113">
        <f t="shared" si="0"/>
        <v>9</v>
      </c>
      <c r="AO13" s="113">
        <f t="shared" si="1"/>
        <v>13</v>
      </c>
      <c r="AP13" s="113">
        <f t="shared" si="2"/>
        <v>0</v>
      </c>
      <c r="AQ13" s="2">
        <f t="shared" si="3"/>
        <v>1</v>
      </c>
      <c r="AR13">
        <f t="shared" ref="AR13:AR14" si="7">SUM(AN13:AQ13)</f>
        <v>23</v>
      </c>
    </row>
    <row r="14" spans="1:44" x14ac:dyDescent="0.25">
      <c r="N14" s="71" t="s">
        <v>102</v>
      </c>
      <c r="O14" s="58" t="s">
        <v>3</v>
      </c>
      <c r="P14" s="58" t="s">
        <v>6</v>
      </c>
      <c r="Q14" s="58" t="s">
        <v>3</v>
      </c>
      <c r="R14" s="58" t="s">
        <v>3</v>
      </c>
      <c r="S14" s="58" t="s">
        <v>4</v>
      </c>
      <c r="T14" s="58" t="s">
        <v>3</v>
      </c>
      <c r="U14" s="58" t="s">
        <v>3</v>
      </c>
      <c r="V14" s="58" t="s">
        <v>3</v>
      </c>
      <c r="W14" s="58" t="s">
        <v>3</v>
      </c>
      <c r="X14" s="58" t="s">
        <v>4</v>
      </c>
      <c r="Y14" s="58" t="s">
        <v>4</v>
      </c>
      <c r="Z14" s="58" t="s">
        <v>3</v>
      </c>
      <c r="AA14" s="58" t="s">
        <v>4</v>
      </c>
      <c r="AB14" s="58" t="s">
        <v>3</v>
      </c>
      <c r="AC14" s="58" t="s">
        <v>3</v>
      </c>
      <c r="AD14" s="58" t="s">
        <v>3</v>
      </c>
      <c r="AE14" s="58" t="s">
        <v>4</v>
      </c>
      <c r="AF14" s="58" t="s">
        <v>3</v>
      </c>
      <c r="AG14" s="58" t="s">
        <v>4</v>
      </c>
      <c r="AH14" s="58" t="s">
        <v>4</v>
      </c>
      <c r="AI14" s="58" t="s">
        <v>4</v>
      </c>
      <c r="AJ14" s="58" t="s">
        <v>4</v>
      </c>
      <c r="AK14" s="58" t="s">
        <v>4</v>
      </c>
      <c r="AM14" s="69" t="s">
        <v>102</v>
      </c>
      <c r="AN14" s="113">
        <f t="shared" si="0"/>
        <v>10</v>
      </c>
      <c r="AO14" s="113">
        <f t="shared" si="1"/>
        <v>12</v>
      </c>
      <c r="AP14" s="113">
        <f t="shared" si="2"/>
        <v>0</v>
      </c>
      <c r="AQ14" s="2">
        <f t="shared" si="3"/>
        <v>1</v>
      </c>
      <c r="AR14">
        <f t="shared" si="7"/>
        <v>23</v>
      </c>
    </row>
    <row r="15" spans="1:44" x14ac:dyDescent="0.25">
      <c r="N15" s="71" t="s">
        <v>103</v>
      </c>
      <c r="O15" s="58" t="s">
        <v>3</v>
      </c>
      <c r="P15" s="58" t="s">
        <v>6</v>
      </c>
      <c r="Q15" s="58" t="s">
        <v>3</v>
      </c>
      <c r="R15" s="58" t="s">
        <v>3</v>
      </c>
      <c r="S15" s="58" t="s">
        <v>4</v>
      </c>
      <c r="T15" s="58" t="s">
        <v>3</v>
      </c>
      <c r="U15" s="58" t="s">
        <v>3</v>
      </c>
      <c r="V15" s="58" t="s">
        <v>5</v>
      </c>
      <c r="W15" s="58" t="s">
        <v>4</v>
      </c>
      <c r="X15" s="58" t="s">
        <v>4</v>
      </c>
      <c r="Y15" s="58" t="s">
        <v>3</v>
      </c>
      <c r="Z15" s="58" t="s">
        <v>3</v>
      </c>
      <c r="AA15" s="58" t="s">
        <v>3</v>
      </c>
      <c r="AB15" s="58" t="s">
        <v>3</v>
      </c>
      <c r="AC15" s="58" t="s">
        <v>4</v>
      </c>
      <c r="AD15" s="58" t="s">
        <v>4</v>
      </c>
      <c r="AE15" s="58" t="s">
        <v>4</v>
      </c>
      <c r="AF15" s="58" t="s">
        <v>3</v>
      </c>
      <c r="AG15" s="58" t="s">
        <v>3</v>
      </c>
      <c r="AH15" s="58" t="s">
        <v>3</v>
      </c>
      <c r="AI15" s="58" t="s">
        <v>3</v>
      </c>
      <c r="AJ15" s="58" t="s">
        <v>3</v>
      </c>
      <c r="AK15" s="58" t="s">
        <v>3</v>
      </c>
      <c r="AM15" s="69" t="s">
        <v>103</v>
      </c>
      <c r="AN15" s="113">
        <f t="shared" si="0"/>
        <v>6</v>
      </c>
      <c r="AO15" s="113">
        <f t="shared" si="1"/>
        <v>15</v>
      </c>
      <c r="AP15" s="113">
        <f t="shared" si="2"/>
        <v>1</v>
      </c>
      <c r="AQ15" s="2">
        <f t="shared" si="3"/>
        <v>1</v>
      </c>
      <c r="AR15">
        <f t="shared" si="4"/>
        <v>23</v>
      </c>
    </row>
    <row r="16" spans="1:44" x14ac:dyDescent="0.25">
      <c r="N16" s="71" t="s">
        <v>104</v>
      </c>
      <c r="O16" s="58" t="s">
        <v>3</v>
      </c>
      <c r="P16" s="58" t="s">
        <v>6</v>
      </c>
      <c r="Q16" s="58" t="s">
        <v>3</v>
      </c>
      <c r="R16" s="58" t="s">
        <v>4</v>
      </c>
      <c r="S16" s="58" t="s">
        <v>4</v>
      </c>
      <c r="T16" s="58" t="s">
        <v>3</v>
      </c>
      <c r="U16" s="58" t="s">
        <v>3</v>
      </c>
      <c r="V16" s="58" t="s">
        <v>3</v>
      </c>
      <c r="W16" s="58" t="s">
        <v>3</v>
      </c>
      <c r="X16" s="58" t="s">
        <v>4</v>
      </c>
      <c r="Y16" s="76" t="s">
        <v>3</v>
      </c>
      <c r="Z16" s="58" t="s">
        <v>3</v>
      </c>
      <c r="AA16" s="93" t="s">
        <v>3</v>
      </c>
      <c r="AB16" s="58" t="s">
        <v>3</v>
      </c>
      <c r="AC16" s="58" t="s">
        <v>4</v>
      </c>
      <c r="AD16" s="94" t="s">
        <v>3</v>
      </c>
      <c r="AE16" s="58" t="s">
        <v>3</v>
      </c>
      <c r="AF16" s="58" t="s">
        <v>3</v>
      </c>
      <c r="AG16" s="58" t="s">
        <v>4</v>
      </c>
      <c r="AH16" s="76" t="s">
        <v>3</v>
      </c>
      <c r="AI16" s="76" t="s">
        <v>3</v>
      </c>
      <c r="AJ16" s="76" t="s">
        <v>3</v>
      </c>
      <c r="AK16" s="76" t="s">
        <v>3</v>
      </c>
      <c r="AM16" s="69" t="s">
        <v>104</v>
      </c>
      <c r="AN16" s="113">
        <f t="shared" si="0"/>
        <v>5</v>
      </c>
      <c r="AO16" s="113">
        <f t="shared" si="1"/>
        <v>17</v>
      </c>
      <c r="AP16" s="113">
        <f t="shared" si="2"/>
        <v>0</v>
      </c>
      <c r="AQ16" s="2">
        <f t="shared" si="3"/>
        <v>1</v>
      </c>
      <c r="AR16">
        <f t="shared" si="4"/>
        <v>23</v>
      </c>
    </row>
    <row r="18" spans="1:41" x14ac:dyDescent="0.25">
      <c r="O18" s="58">
        <v>1</v>
      </c>
      <c r="P18" s="58">
        <v>2</v>
      </c>
      <c r="Q18" s="58">
        <v>3</v>
      </c>
      <c r="R18" s="58">
        <v>4</v>
      </c>
      <c r="S18" s="58">
        <v>5</v>
      </c>
      <c r="T18" s="58">
        <v>6</v>
      </c>
      <c r="U18" s="58">
        <v>7</v>
      </c>
      <c r="V18" s="58">
        <v>8</v>
      </c>
      <c r="W18" s="58">
        <v>9</v>
      </c>
      <c r="X18" s="58">
        <v>10</v>
      </c>
      <c r="Y18" s="58">
        <v>11</v>
      </c>
      <c r="Z18" s="58">
        <v>12</v>
      </c>
      <c r="AA18" s="58">
        <v>13</v>
      </c>
      <c r="AB18" s="58">
        <v>14</v>
      </c>
      <c r="AC18" s="58">
        <v>15</v>
      </c>
      <c r="AD18" s="58">
        <v>16</v>
      </c>
      <c r="AE18" s="58">
        <v>17</v>
      </c>
      <c r="AF18" s="58">
        <v>18</v>
      </c>
      <c r="AG18" s="41">
        <v>19</v>
      </c>
      <c r="AH18" s="41">
        <v>20</v>
      </c>
      <c r="AI18" s="41">
        <v>21</v>
      </c>
      <c r="AJ18" s="41">
        <v>22</v>
      </c>
      <c r="AK18" s="41">
        <v>23</v>
      </c>
      <c r="AL18" s="59" t="s">
        <v>84</v>
      </c>
      <c r="AM18" s="41"/>
      <c r="AN18" s="60"/>
    </row>
    <row r="19" spans="1:41" x14ac:dyDescent="0.25">
      <c r="N19" s="66" t="s">
        <v>62</v>
      </c>
      <c r="O19" s="72">
        <f t="shared" ref="O19:AK19" si="8">IF(O4="SS",$I$6,IF(O4="S",$H$6,IF(O4="TS",$G$6,IF(O4="STS",$F$6,0))))</f>
        <v>7.5</v>
      </c>
      <c r="P19" s="72">
        <f t="shared" si="8"/>
        <v>10</v>
      </c>
      <c r="Q19" s="72">
        <f t="shared" si="8"/>
        <v>10</v>
      </c>
      <c r="R19" s="72">
        <f t="shared" si="8"/>
        <v>10</v>
      </c>
      <c r="S19" s="72">
        <f t="shared" si="8"/>
        <v>10</v>
      </c>
      <c r="T19" s="72">
        <f t="shared" si="8"/>
        <v>7.5</v>
      </c>
      <c r="U19" s="72">
        <f t="shared" si="8"/>
        <v>10</v>
      </c>
      <c r="V19" s="72">
        <f t="shared" si="8"/>
        <v>7.5</v>
      </c>
      <c r="W19" s="72">
        <f t="shared" si="8"/>
        <v>10</v>
      </c>
      <c r="X19" s="72">
        <f t="shared" si="8"/>
        <v>10</v>
      </c>
      <c r="Y19" s="72">
        <f t="shared" si="8"/>
        <v>10</v>
      </c>
      <c r="Z19" s="72">
        <f t="shared" si="8"/>
        <v>7.5</v>
      </c>
      <c r="AA19" s="72">
        <f t="shared" si="8"/>
        <v>7.5</v>
      </c>
      <c r="AB19" s="72">
        <f t="shared" si="8"/>
        <v>7.5</v>
      </c>
      <c r="AC19" s="72">
        <f t="shared" si="8"/>
        <v>10</v>
      </c>
      <c r="AD19" s="72">
        <f t="shared" si="8"/>
        <v>10</v>
      </c>
      <c r="AE19" s="72">
        <f t="shared" si="8"/>
        <v>10</v>
      </c>
      <c r="AF19" s="72">
        <f t="shared" si="8"/>
        <v>7.5</v>
      </c>
      <c r="AG19" s="72">
        <f t="shared" si="8"/>
        <v>10</v>
      </c>
      <c r="AH19" s="72">
        <f t="shared" si="8"/>
        <v>10</v>
      </c>
      <c r="AI19" s="72">
        <f t="shared" si="8"/>
        <v>10</v>
      </c>
      <c r="AJ19" s="72">
        <f t="shared" si="8"/>
        <v>10</v>
      </c>
      <c r="AK19" s="72">
        <f t="shared" si="8"/>
        <v>10</v>
      </c>
      <c r="AL19" s="73">
        <f>SUM(O19:AK19)</f>
        <v>212.5</v>
      </c>
      <c r="AM19" s="41"/>
      <c r="AN19" s="60"/>
    </row>
    <row r="20" spans="1:41" x14ac:dyDescent="0.25">
      <c r="N20" s="66" t="s">
        <v>63</v>
      </c>
      <c r="O20" s="72">
        <f t="shared" ref="O20:AK20" si="9">IF(O5="SS",$I$6,IF(O5="S",$H$6,IF(O5="TS",$G$6,IF(O5="STS",$F$6,0))))</f>
        <v>7.5</v>
      </c>
      <c r="P20" s="72">
        <f t="shared" si="9"/>
        <v>2.5</v>
      </c>
      <c r="Q20" s="72">
        <f t="shared" si="9"/>
        <v>7.5</v>
      </c>
      <c r="R20" s="72">
        <f t="shared" si="9"/>
        <v>10</v>
      </c>
      <c r="S20" s="72">
        <f t="shared" si="9"/>
        <v>10</v>
      </c>
      <c r="T20" s="72">
        <f t="shared" si="9"/>
        <v>7.5</v>
      </c>
      <c r="U20" s="72">
        <f t="shared" si="9"/>
        <v>7.5</v>
      </c>
      <c r="V20" s="72">
        <f t="shared" si="9"/>
        <v>7.5</v>
      </c>
      <c r="W20" s="72">
        <f t="shared" si="9"/>
        <v>7.5</v>
      </c>
      <c r="X20" s="72">
        <f t="shared" si="9"/>
        <v>10</v>
      </c>
      <c r="Y20" s="72">
        <f t="shared" si="9"/>
        <v>10</v>
      </c>
      <c r="Z20" s="72">
        <f t="shared" si="9"/>
        <v>7.5</v>
      </c>
      <c r="AA20" s="72">
        <f t="shared" si="9"/>
        <v>7.5</v>
      </c>
      <c r="AB20" s="72">
        <f t="shared" si="9"/>
        <v>7.5</v>
      </c>
      <c r="AC20" s="72">
        <f t="shared" si="9"/>
        <v>10</v>
      </c>
      <c r="AD20" s="72">
        <f t="shared" si="9"/>
        <v>10</v>
      </c>
      <c r="AE20" s="72">
        <f t="shared" si="9"/>
        <v>10</v>
      </c>
      <c r="AF20" s="72">
        <f t="shared" si="9"/>
        <v>5</v>
      </c>
      <c r="AG20" s="72">
        <f t="shared" si="9"/>
        <v>7.5</v>
      </c>
      <c r="AH20" s="72">
        <f t="shared" si="9"/>
        <v>10</v>
      </c>
      <c r="AI20" s="72">
        <f t="shared" si="9"/>
        <v>10</v>
      </c>
      <c r="AJ20" s="72">
        <f t="shared" si="9"/>
        <v>10</v>
      </c>
      <c r="AK20" s="72">
        <f t="shared" si="9"/>
        <v>10</v>
      </c>
      <c r="AL20" s="73">
        <f t="shared" ref="AL20:AL31" si="10">SUM(O20:AK20)</f>
        <v>192.5</v>
      </c>
      <c r="AM20" s="41"/>
      <c r="AN20" s="60"/>
    </row>
    <row r="21" spans="1:41" x14ac:dyDescent="0.25">
      <c r="N21" s="66" t="s">
        <v>64</v>
      </c>
      <c r="O21" s="72">
        <f t="shared" ref="O21:AK21" si="11">IF(O6="SS",$I$6,IF(O6="S",$H$6,IF(O6="TS",$G$6,IF(O6="STS",$F$6,0))))</f>
        <v>7.5</v>
      </c>
      <c r="P21" s="72">
        <f t="shared" si="11"/>
        <v>2.5</v>
      </c>
      <c r="Q21" s="72">
        <f t="shared" si="11"/>
        <v>2.5</v>
      </c>
      <c r="R21" s="72">
        <f t="shared" si="11"/>
        <v>10</v>
      </c>
      <c r="S21" s="72">
        <f t="shared" si="11"/>
        <v>7.5</v>
      </c>
      <c r="T21" s="72">
        <f t="shared" si="11"/>
        <v>7.5</v>
      </c>
      <c r="U21" s="72">
        <f t="shared" si="11"/>
        <v>7.5</v>
      </c>
      <c r="V21" s="72">
        <f t="shared" si="11"/>
        <v>5</v>
      </c>
      <c r="W21" s="72">
        <f t="shared" si="11"/>
        <v>7.5</v>
      </c>
      <c r="X21" s="72">
        <f t="shared" si="11"/>
        <v>10</v>
      </c>
      <c r="Y21" s="72">
        <f t="shared" si="11"/>
        <v>10</v>
      </c>
      <c r="Z21" s="72">
        <f t="shared" si="11"/>
        <v>7.5</v>
      </c>
      <c r="AA21" s="72">
        <f t="shared" si="11"/>
        <v>10</v>
      </c>
      <c r="AB21" s="72">
        <f t="shared" si="11"/>
        <v>7.5</v>
      </c>
      <c r="AC21" s="72">
        <f t="shared" si="11"/>
        <v>7.5</v>
      </c>
      <c r="AD21" s="72">
        <f t="shared" si="11"/>
        <v>7.5</v>
      </c>
      <c r="AE21" s="72">
        <f t="shared" si="11"/>
        <v>7.5</v>
      </c>
      <c r="AF21" s="72">
        <f t="shared" si="11"/>
        <v>5</v>
      </c>
      <c r="AG21" s="72">
        <f t="shared" si="11"/>
        <v>7.5</v>
      </c>
      <c r="AH21" s="72">
        <f t="shared" si="11"/>
        <v>10</v>
      </c>
      <c r="AI21" s="72">
        <f t="shared" si="11"/>
        <v>10</v>
      </c>
      <c r="AJ21" s="72">
        <f t="shared" si="11"/>
        <v>10</v>
      </c>
      <c r="AK21" s="72">
        <f t="shared" si="11"/>
        <v>10</v>
      </c>
      <c r="AL21" s="73">
        <f t="shared" si="10"/>
        <v>177.5</v>
      </c>
      <c r="AM21" s="41"/>
      <c r="AN21" s="60"/>
    </row>
    <row r="22" spans="1:41" x14ac:dyDescent="0.25">
      <c r="N22" s="66" t="s">
        <v>65</v>
      </c>
      <c r="O22" s="72">
        <f t="shared" ref="O22:AK22" si="12">IF(O7="SS",$I$6,IF(O7="S",$H$6,IF(O7="TS",$G$6,IF(O7="STS",$F$6,0))))</f>
        <v>7.5</v>
      </c>
      <c r="P22" s="72">
        <f t="shared" si="12"/>
        <v>2.5</v>
      </c>
      <c r="Q22" s="72">
        <f t="shared" si="12"/>
        <v>10</v>
      </c>
      <c r="R22" s="72">
        <f t="shared" si="12"/>
        <v>10</v>
      </c>
      <c r="S22" s="72">
        <f t="shared" si="12"/>
        <v>10</v>
      </c>
      <c r="T22" s="72">
        <f t="shared" si="12"/>
        <v>7.5</v>
      </c>
      <c r="U22" s="72">
        <f t="shared" si="12"/>
        <v>7.5</v>
      </c>
      <c r="V22" s="72">
        <f t="shared" si="12"/>
        <v>7.5</v>
      </c>
      <c r="W22" s="72">
        <f t="shared" si="12"/>
        <v>7.5</v>
      </c>
      <c r="X22" s="72">
        <f t="shared" si="12"/>
        <v>10</v>
      </c>
      <c r="Y22" s="72">
        <f t="shared" si="12"/>
        <v>10</v>
      </c>
      <c r="Z22" s="72">
        <f t="shared" si="12"/>
        <v>7.5</v>
      </c>
      <c r="AA22" s="72">
        <f t="shared" si="12"/>
        <v>7.5</v>
      </c>
      <c r="AB22" s="72">
        <f t="shared" si="12"/>
        <v>7.5</v>
      </c>
      <c r="AC22" s="72">
        <f t="shared" si="12"/>
        <v>10</v>
      </c>
      <c r="AD22" s="72">
        <f t="shared" si="12"/>
        <v>7.5</v>
      </c>
      <c r="AE22" s="72">
        <f t="shared" si="12"/>
        <v>10</v>
      </c>
      <c r="AF22" s="72">
        <f t="shared" si="12"/>
        <v>5</v>
      </c>
      <c r="AG22" s="72">
        <f t="shared" si="12"/>
        <v>7.5</v>
      </c>
      <c r="AH22" s="72">
        <f t="shared" si="12"/>
        <v>10</v>
      </c>
      <c r="AI22" s="72">
        <f t="shared" si="12"/>
        <v>10</v>
      </c>
      <c r="AJ22" s="72">
        <f t="shared" si="12"/>
        <v>10</v>
      </c>
      <c r="AK22" s="72">
        <f t="shared" si="12"/>
        <v>10</v>
      </c>
      <c r="AL22" s="73">
        <f t="shared" si="10"/>
        <v>192.5</v>
      </c>
      <c r="AM22" s="41"/>
      <c r="AN22" s="60"/>
    </row>
    <row r="23" spans="1:41" x14ac:dyDescent="0.25">
      <c r="N23" s="66" t="s">
        <v>66</v>
      </c>
      <c r="O23" s="72">
        <f t="shared" ref="O23:AK23" si="13">IF(O8="SS",$I$6,IF(O8="S",$H$6,IF(O8="TS",$G$6,IF(O8="STS",$F$6,0))))</f>
        <v>7.5</v>
      </c>
      <c r="P23" s="72">
        <f t="shared" si="13"/>
        <v>10</v>
      </c>
      <c r="Q23" s="72">
        <f t="shared" si="13"/>
        <v>7.5</v>
      </c>
      <c r="R23" s="72">
        <f t="shared" si="13"/>
        <v>10</v>
      </c>
      <c r="S23" s="72">
        <f t="shared" si="13"/>
        <v>10</v>
      </c>
      <c r="T23" s="72">
        <f t="shared" si="13"/>
        <v>7.5</v>
      </c>
      <c r="U23" s="72">
        <f t="shared" si="13"/>
        <v>7.5</v>
      </c>
      <c r="V23" s="72">
        <f t="shared" si="13"/>
        <v>7.5</v>
      </c>
      <c r="W23" s="72">
        <f t="shared" si="13"/>
        <v>7.5</v>
      </c>
      <c r="X23" s="72">
        <f t="shared" si="13"/>
        <v>10</v>
      </c>
      <c r="Y23" s="72">
        <f t="shared" si="13"/>
        <v>10</v>
      </c>
      <c r="Z23" s="72">
        <f t="shared" si="13"/>
        <v>7.5</v>
      </c>
      <c r="AA23" s="72">
        <f t="shared" si="13"/>
        <v>10</v>
      </c>
      <c r="AB23" s="72">
        <f t="shared" si="13"/>
        <v>7.5</v>
      </c>
      <c r="AC23" s="72">
        <f t="shared" si="13"/>
        <v>7.5</v>
      </c>
      <c r="AD23" s="72">
        <f t="shared" si="13"/>
        <v>7.5</v>
      </c>
      <c r="AE23" s="72">
        <f t="shared" si="13"/>
        <v>10</v>
      </c>
      <c r="AF23" s="72">
        <f t="shared" si="13"/>
        <v>7.5</v>
      </c>
      <c r="AG23" s="72">
        <f t="shared" si="13"/>
        <v>10</v>
      </c>
      <c r="AH23" s="72">
        <f t="shared" si="13"/>
        <v>10</v>
      </c>
      <c r="AI23" s="72">
        <f t="shared" si="13"/>
        <v>10</v>
      </c>
      <c r="AJ23" s="72">
        <f t="shared" si="13"/>
        <v>10</v>
      </c>
      <c r="AK23" s="72">
        <f t="shared" si="13"/>
        <v>10</v>
      </c>
      <c r="AL23" s="73">
        <f t="shared" si="10"/>
        <v>202.5</v>
      </c>
      <c r="AM23" s="41"/>
      <c r="AN23" s="60"/>
    </row>
    <row r="24" spans="1:41" x14ac:dyDescent="0.25">
      <c r="N24" s="66" t="s">
        <v>67</v>
      </c>
      <c r="O24" s="72">
        <f t="shared" ref="O24:AK24" si="14">IF(O9="SS",$I$6,IF(O9="S",$H$6,IF(O9="TS",$G$6,IF(O9="STS",$F$6,0))))</f>
        <v>7.5</v>
      </c>
      <c r="P24" s="72">
        <f t="shared" si="14"/>
        <v>10</v>
      </c>
      <c r="Q24" s="72">
        <f t="shared" si="14"/>
        <v>10</v>
      </c>
      <c r="R24" s="72">
        <f t="shared" si="14"/>
        <v>10</v>
      </c>
      <c r="S24" s="72">
        <f t="shared" si="14"/>
        <v>10</v>
      </c>
      <c r="T24" s="72">
        <f t="shared" si="14"/>
        <v>7.5</v>
      </c>
      <c r="U24" s="72">
        <f t="shared" si="14"/>
        <v>7.5</v>
      </c>
      <c r="V24" s="72">
        <f t="shared" si="14"/>
        <v>7.5</v>
      </c>
      <c r="W24" s="72">
        <f t="shared" si="14"/>
        <v>7.5</v>
      </c>
      <c r="X24" s="72">
        <f t="shared" si="14"/>
        <v>10</v>
      </c>
      <c r="Y24" s="72">
        <f t="shared" si="14"/>
        <v>10</v>
      </c>
      <c r="Z24" s="72">
        <f t="shared" si="14"/>
        <v>7.5</v>
      </c>
      <c r="AA24" s="72">
        <f t="shared" si="14"/>
        <v>10</v>
      </c>
      <c r="AB24" s="72">
        <f t="shared" si="14"/>
        <v>7.5</v>
      </c>
      <c r="AC24" s="72">
        <f t="shared" si="14"/>
        <v>7.5</v>
      </c>
      <c r="AD24" s="72">
        <f t="shared" si="14"/>
        <v>7.5</v>
      </c>
      <c r="AE24" s="72">
        <f t="shared" si="14"/>
        <v>10</v>
      </c>
      <c r="AF24" s="72">
        <f t="shared" si="14"/>
        <v>5</v>
      </c>
      <c r="AG24" s="72">
        <f t="shared" si="14"/>
        <v>7.5</v>
      </c>
      <c r="AH24" s="72">
        <f t="shared" si="14"/>
        <v>10</v>
      </c>
      <c r="AI24" s="72">
        <f t="shared" si="14"/>
        <v>10</v>
      </c>
      <c r="AJ24" s="72">
        <f t="shared" si="14"/>
        <v>10</v>
      </c>
      <c r="AK24" s="72">
        <f t="shared" si="14"/>
        <v>10</v>
      </c>
      <c r="AL24" s="73">
        <f t="shared" si="10"/>
        <v>200</v>
      </c>
      <c r="AM24" s="60">
        <f>SUM(AL19:AL24)</f>
        <v>1177.5</v>
      </c>
      <c r="AN24" s="60">
        <f>+AM24/$AK$18</f>
        <v>51.195652173913047</v>
      </c>
    </row>
    <row r="25" spans="1:41" x14ac:dyDescent="0.25">
      <c r="N25" s="71" t="s">
        <v>70</v>
      </c>
      <c r="O25" s="74">
        <f t="shared" ref="O25:AK25" si="15">IF(O10="SS",$I$6,IF(O10="S",$H$6,IF(O10="TS",$G$6,IF(O10="STS",$F$6,0))))</f>
        <v>10</v>
      </c>
      <c r="P25" s="74">
        <f t="shared" si="15"/>
        <v>10</v>
      </c>
      <c r="Q25" s="74">
        <f t="shared" si="15"/>
        <v>7.5</v>
      </c>
      <c r="R25" s="74">
        <f t="shared" si="15"/>
        <v>10</v>
      </c>
      <c r="S25" s="74">
        <f t="shared" si="15"/>
        <v>10</v>
      </c>
      <c r="T25" s="74">
        <f t="shared" si="15"/>
        <v>7.5</v>
      </c>
      <c r="U25" s="74">
        <f t="shared" si="15"/>
        <v>7.5</v>
      </c>
      <c r="V25" s="74">
        <f t="shared" si="15"/>
        <v>7.5</v>
      </c>
      <c r="W25" s="74">
        <f t="shared" si="15"/>
        <v>10</v>
      </c>
      <c r="X25" s="74">
        <f t="shared" si="15"/>
        <v>10</v>
      </c>
      <c r="Y25" s="74">
        <f t="shared" si="15"/>
        <v>10</v>
      </c>
      <c r="Z25" s="74">
        <f t="shared" si="15"/>
        <v>7.5</v>
      </c>
      <c r="AA25" s="74">
        <f t="shared" si="15"/>
        <v>7.5</v>
      </c>
      <c r="AB25" s="74">
        <f t="shared" si="15"/>
        <v>7.5</v>
      </c>
      <c r="AC25" s="74">
        <f t="shared" si="15"/>
        <v>10</v>
      </c>
      <c r="AD25" s="74">
        <f t="shared" si="15"/>
        <v>7.5</v>
      </c>
      <c r="AE25" s="74">
        <f t="shared" si="15"/>
        <v>10</v>
      </c>
      <c r="AF25" s="74">
        <f t="shared" si="15"/>
        <v>7.5</v>
      </c>
      <c r="AG25" s="74">
        <f t="shared" si="15"/>
        <v>10</v>
      </c>
      <c r="AH25" s="74">
        <f t="shared" si="15"/>
        <v>10</v>
      </c>
      <c r="AI25" s="74">
        <f t="shared" si="15"/>
        <v>10</v>
      </c>
      <c r="AJ25" s="74">
        <f t="shared" si="15"/>
        <v>10</v>
      </c>
      <c r="AK25" s="74">
        <f t="shared" si="15"/>
        <v>10</v>
      </c>
      <c r="AL25" s="75">
        <f t="shared" si="10"/>
        <v>207.5</v>
      </c>
      <c r="AM25" s="41"/>
      <c r="AN25" s="60"/>
    </row>
    <row r="26" spans="1:41" x14ac:dyDescent="0.25">
      <c r="N26" s="71" t="s">
        <v>71</v>
      </c>
      <c r="O26" s="74">
        <f t="shared" ref="O26:AK26" si="16">IF(O11="SS",$I$6,IF(O11="S",$H$6,IF(O11="TS",$G$6,IF(O11="STS",$F$6,0))))</f>
        <v>7.5</v>
      </c>
      <c r="P26" s="74">
        <f t="shared" si="16"/>
        <v>2.5</v>
      </c>
      <c r="Q26" s="74">
        <f t="shared" si="16"/>
        <v>5</v>
      </c>
      <c r="R26" s="74">
        <f t="shared" si="16"/>
        <v>10</v>
      </c>
      <c r="S26" s="74">
        <f t="shared" si="16"/>
        <v>10</v>
      </c>
      <c r="T26" s="74">
        <f t="shared" si="16"/>
        <v>7.5</v>
      </c>
      <c r="U26" s="74">
        <f t="shared" si="16"/>
        <v>7.5</v>
      </c>
      <c r="V26" s="74">
        <f t="shared" si="16"/>
        <v>7.5</v>
      </c>
      <c r="W26" s="74">
        <f t="shared" si="16"/>
        <v>10</v>
      </c>
      <c r="X26" s="74">
        <f t="shared" si="16"/>
        <v>10</v>
      </c>
      <c r="Y26" s="74">
        <f t="shared" si="16"/>
        <v>10</v>
      </c>
      <c r="Z26" s="74">
        <f t="shared" si="16"/>
        <v>7.5</v>
      </c>
      <c r="AA26" s="74">
        <f t="shared" si="16"/>
        <v>7.5</v>
      </c>
      <c r="AB26" s="74">
        <f t="shared" si="16"/>
        <v>7.5</v>
      </c>
      <c r="AC26" s="74">
        <f t="shared" si="16"/>
        <v>10</v>
      </c>
      <c r="AD26" s="74">
        <f t="shared" si="16"/>
        <v>7.5</v>
      </c>
      <c r="AE26" s="74">
        <f t="shared" si="16"/>
        <v>7.5</v>
      </c>
      <c r="AF26" s="74">
        <f t="shared" si="16"/>
        <v>7.5</v>
      </c>
      <c r="AG26" s="74">
        <f t="shared" si="16"/>
        <v>10</v>
      </c>
      <c r="AH26" s="74">
        <f t="shared" si="16"/>
        <v>10</v>
      </c>
      <c r="AI26" s="74">
        <f t="shared" si="16"/>
        <v>10</v>
      </c>
      <c r="AJ26" s="74">
        <f t="shared" si="16"/>
        <v>10</v>
      </c>
      <c r="AK26" s="74">
        <f t="shared" si="16"/>
        <v>10</v>
      </c>
      <c r="AL26" s="75">
        <f t="shared" si="10"/>
        <v>192.5</v>
      </c>
      <c r="AM26" s="41"/>
      <c r="AN26" s="41"/>
    </row>
    <row r="27" spans="1:41" x14ac:dyDescent="0.25">
      <c r="N27" s="71" t="s">
        <v>83</v>
      </c>
      <c r="O27" s="74">
        <f t="shared" ref="O27:AK27" si="17">IF(O12="SS",$I$6,IF(O12="S",$H$6,IF(O12="TS",$G$6,IF(O12="STS",$F$6,0))))</f>
        <v>7.5</v>
      </c>
      <c r="P27" s="74">
        <f t="shared" si="17"/>
        <v>2.5</v>
      </c>
      <c r="Q27" s="74">
        <f t="shared" si="17"/>
        <v>5</v>
      </c>
      <c r="R27" s="74">
        <f t="shared" si="17"/>
        <v>10</v>
      </c>
      <c r="S27" s="74">
        <f t="shared" si="17"/>
        <v>10</v>
      </c>
      <c r="T27" s="74">
        <f t="shared" si="17"/>
        <v>7.5</v>
      </c>
      <c r="U27" s="74">
        <f t="shared" si="17"/>
        <v>7.5</v>
      </c>
      <c r="V27" s="74">
        <f t="shared" si="17"/>
        <v>7.5</v>
      </c>
      <c r="W27" s="74">
        <f t="shared" si="17"/>
        <v>10</v>
      </c>
      <c r="X27" s="74">
        <f t="shared" si="17"/>
        <v>10</v>
      </c>
      <c r="Y27" s="74">
        <f t="shared" si="17"/>
        <v>10</v>
      </c>
      <c r="Z27" s="74">
        <f t="shared" si="17"/>
        <v>7.5</v>
      </c>
      <c r="AA27" s="74">
        <f t="shared" si="17"/>
        <v>7.5</v>
      </c>
      <c r="AB27" s="74">
        <f t="shared" si="17"/>
        <v>7.5</v>
      </c>
      <c r="AC27" s="74">
        <f t="shared" si="17"/>
        <v>10</v>
      </c>
      <c r="AD27" s="74">
        <f t="shared" si="17"/>
        <v>7.5</v>
      </c>
      <c r="AE27" s="74">
        <f t="shared" si="17"/>
        <v>7.5</v>
      </c>
      <c r="AF27" s="74">
        <f t="shared" si="17"/>
        <v>7.5</v>
      </c>
      <c r="AG27" s="74">
        <f t="shared" si="17"/>
        <v>7.5</v>
      </c>
      <c r="AH27" s="74">
        <f t="shared" si="17"/>
        <v>10</v>
      </c>
      <c r="AI27" s="74">
        <f t="shared" si="17"/>
        <v>10</v>
      </c>
      <c r="AJ27" s="74">
        <f t="shared" si="17"/>
        <v>10</v>
      </c>
      <c r="AK27" s="74">
        <f t="shared" si="17"/>
        <v>10</v>
      </c>
      <c r="AL27" s="75">
        <f t="shared" si="10"/>
        <v>190</v>
      </c>
      <c r="AM27" s="41"/>
      <c r="AN27" s="41"/>
    </row>
    <row r="28" spans="1:41" x14ac:dyDescent="0.25">
      <c r="N28" s="71" t="s">
        <v>101</v>
      </c>
      <c r="O28" s="74">
        <f t="shared" ref="O28:AK28" si="18">IF(O13="SS",$I$12,IF(O13="S",$H$12,IF(O13="TS",$G$12,IF(O13="STS",$F$12,0))))</f>
        <v>4.2857142857142856</v>
      </c>
      <c r="P28" s="74">
        <f t="shared" si="18"/>
        <v>1.4285714285714286</v>
      </c>
      <c r="Q28" s="74">
        <f t="shared" si="18"/>
        <v>4.2857142857142856</v>
      </c>
      <c r="R28" s="74">
        <f t="shared" si="18"/>
        <v>5.7142857142857144</v>
      </c>
      <c r="S28" s="74">
        <f t="shared" si="18"/>
        <v>5.7142857142857144</v>
      </c>
      <c r="T28" s="74">
        <f t="shared" si="18"/>
        <v>4.2857142857142856</v>
      </c>
      <c r="U28" s="74">
        <f t="shared" si="18"/>
        <v>4.2857142857142856</v>
      </c>
      <c r="V28" s="74">
        <f t="shared" si="18"/>
        <v>4.2857142857142856</v>
      </c>
      <c r="W28" s="74">
        <f t="shared" si="18"/>
        <v>4.2857142857142856</v>
      </c>
      <c r="X28" s="74">
        <f t="shared" si="18"/>
        <v>5.7142857142857144</v>
      </c>
      <c r="Y28" s="74">
        <f t="shared" si="18"/>
        <v>5.7142857142857144</v>
      </c>
      <c r="Z28" s="74">
        <f t="shared" si="18"/>
        <v>4.2857142857142856</v>
      </c>
      <c r="AA28" s="74">
        <f t="shared" si="18"/>
        <v>4.2857142857142856</v>
      </c>
      <c r="AB28" s="74">
        <f t="shared" si="18"/>
        <v>4.2857142857142856</v>
      </c>
      <c r="AC28" s="74">
        <f t="shared" si="18"/>
        <v>5.7142857142857144</v>
      </c>
      <c r="AD28" s="74">
        <f t="shared" si="18"/>
        <v>4.2857142857142856</v>
      </c>
      <c r="AE28" s="74">
        <f t="shared" si="18"/>
        <v>4.2857142857142856</v>
      </c>
      <c r="AF28" s="74">
        <f t="shared" si="18"/>
        <v>4.2857142857142856</v>
      </c>
      <c r="AG28" s="74">
        <f t="shared" si="18"/>
        <v>4.2857142857142856</v>
      </c>
      <c r="AH28" s="74">
        <f t="shared" si="18"/>
        <v>5.7142857142857144</v>
      </c>
      <c r="AI28" s="74">
        <f t="shared" si="18"/>
        <v>5.7142857142857144</v>
      </c>
      <c r="AJ28" s="74">
        <f t="shared" si="18"/>
        <v>5.7142857142857144</v>
      </c>
      <c r="AK28" s="74">
        <f t="shared" si="18"/>
        <v>5.7142857142857144</v>
      </c>
      <c r="AL28" s="75">
        <f t="shared" si="10"/>
        <v>108.57142857142857</v>
      </c>
      <c r="AM28" s="60"/>
      <c r="AN28" s="60"/>
    </row>
    <row r="29" spans="1:41" x14ac:dyDescent="0.25">
      <c r="A29" t="s">
        <v>85</v>
      </c>
      <c r="N29" s="71" t="s">
        <v>102</v>
      </c>
      <c r="O29" s="74">
        <f t="shared" ref="O29:AK29" si="19">IF(O14="SS",$I$12,IF(O14="S",$H$12,IF(O14="TS",$G$12,IF(O14="STS",$F$12,0))))</f>
        <v>4.2857142857142856</v>
      </c>
      <c r="P29" s="74">
        <f t="shared" si="19"/>
        <v>1.4285714285714286</v>
      </c>
      <c r="Q29" s="74">
        <f t="shared" si="19"/>
        <v>4.2857142857142856</v>
      </c>
      <c r="R29" s="74">
        <f t="shared" si="19"/>
        <v>4.2857142857142856</v>
      </c>
      <c r="S29" s="74">
        <f t="shared" si="19"/>
        <v>5.7142857142857144</v>
      </c>
      <c r="T29" s="74">
        <f t="shared" si="19"/>
        <v>4.2857142857142856</v>
      </c>
      <c r="U29" s="74">
        <f t="shared" si="19"/>
        <v>4.2857142857142856</v>
      </c>
      <c r="V29" s="74">
        <f t="shared" si="19"/>
        <v>4.2857142857142856</v>
      </c>
      <c r="W29" s="74">
        <f t="shared" si="19"/>
        <v>4.2857142857142856</v>
      </c>
      <c r="X29" s="74">
        <f t="shared" si="19"/>
        <v>5.7142857142857144</v>
      </c>
      <c r="Y29" s="74">
        <f t="shared" si="19"/>
        <v>5.7142857142857144</v>
      </c>
      <c r="Z29" s="74">
        <f t="shared" si="19"/>
        <v>4.2857142857142856</v>
      </c>
      <c r="AA29" s="74">
        <f t="shared" si="19"/>
        <v>5.7142857142857144</v>
      </c>
      <c r="AB29" s="74">
        <f t="shared" si="19"/>
        <v>4.2857142857142856</v>
      </c>
      <c r="AC29" s="74">
        <f t="shared" si="19"/>
        <v>4.2857142857142856</v>
      </c>
      <c r="AD29" s="74">
        <f t="shared" si="19"/>
        <v>4.2857142857142856</v>
      </c>
      <c r="AE29" s="74">
        <f t="shared" si="19"/>
        <v>5.7142857142857144</v>
      </c>
      <c r="AF29" s="74">
        <f t="shared" si="19"/>
        <v>4.2857142857142856</v>
      </c>
      <c r="AG29" s="74">
        <f t="shared" si="19"/>
        <v>5.7142857142857144</v>
      </c>
      <c r="AH29" s="74">
        <f t="shared" si="19"/>
        <v>5.7142857142857144</v>
      </c>
      <c r="AI29" s="74">
        <f t="shared" si="19"/>
        <v>5.7142857142857144</v>
      </c>
      <c r="AJ29" s="74">
        <f t="shared" si="19"/>
        <v>5.7142857142857144</v>
      </c>
      <c r="AK29" s="74">
        <f t="shared" si="19"/>
        <v>5.7142857142857144</v>
      </c>
      <c r="AL29" s="75">
        <f t="shared" si="10"/>
        <v>109.99999999999997</v>
      </c>
      <c r="AM29" s="60"/>
      <c r="AN29" s="60"/>
    </row>
    <row r="30" spans="1:41" x14ac:dyDescent="0.25">
      <c r="A30" t="s">
        <v>86</v>
      </c>
      <c r="N30" s="71" t="s">
        <v>103</v>
      </c>
      <c r="O30" s="74">
        <f t="shared" ref="O30:AK30" si="20">IF(O15="SS",$I$12,IF(O15="S",$H$12,IF(O15="TS",$G$12,IF(O15="STS",$F$12,0))))</f>
        <v>4.2857142857142856</v>
      </c>
      <c r="P30" s="74">
        <f t="shared" si="20"/>
        <v>1.4285714285714286</v>
      </c>
      <c r="Q30" s="74">
        <f t="shared" si="20"/>
        <v>4.2857142857142856</v>
      </c>
      <c r="R30" s="74">
        <f t="shared" si="20"/>
        <v>4.2857142857142856</v>
      </c>
      <c r="S30" s="74">
        <f t="shared" si="20"/>
        <v>5.7142857142857144</v>
      </c>
      <c r="T30" s="74">
        <f t="shared" si="20"/>
        <v>4.2857142857142856</v>
      </c>
      <c r="U30" s="74">
        <f t="shared" si="20"/>
        <v>4.2857142857142856</v>
      </c>
      <c r="V30" s="74">
        <f t="shared" si="20"/>
        <v>2.8571428571428572</v>
      </c>
      <c r="W30" s="74">
        <f t="shared" si="20"/>
        <v>5.7142857142857144</v>
      </c>
      <c r="X30" s="74">
        <f t="shared" si="20"/>
        <v>5.7142857142857144</v>
      </c>
      <c r="Y30" s="74">
        <f t="shared" si="20"/>
        <v>4.2857142857142856</v>
      </c>
      <c r="Z30" s="74">
        <f t="shared" si="20"/>
        <v>4.2857142857142856</v>
      </c>
      <c r="AA30" s="74">
        <f t="shared" si="20"/>
        <v>4.2857142857142856</v>
      </c>
      <c r="AB30" s="74">
        <f t="shared" si="20"/>
        <v>4.2857142857142856</v>
      </c>
      <c r="AC30" s="74">
        <f t="shared" si="20"/>
        <v>5.7142857142857144</v>
      </c>
      <c r="AD30" s="74">
        <f t="shared" si="20"/>
        <v>5.7142857142857144</v>
      </c>
      <c r="AE30" s="74">
        <f t="shared" si="20"/>
        <v>5.7142857142857144</v>
      </c>
      <c r="AF30" s="74">
        <f t="shared" si="20"/>
        <v>4.2857142857142856</v>
      </c>
      <c r="AG30" s="74">
        <f t="shared" si="20"/>
        <v>4.2857142857142856</v>
      </c>
      <c r="AH30" s="74">
        <f t="shared" si="20"/>
        <v>4.2857142857142856</v>
      </c>
      <c r="AI30" s="74">
        <f t="shared" si="20"/>
        <v>4.2857142857142856</v>
      </c>
      <c r="AJ30" s="74">
        <f t="shared" si="20"/>
        <v>4.2857142857142856</v>
      </c>
      <c r="AK30" s="74">
        <f t="shared" si="20"/>
        <v>4.2857142857142856</v>
      </c>
      <c r="AL30" s="75">
        <f t="shared" si="10"/>
        <v>102.85714285714288</v>
      </c>
      <c r="AM30" s="41"/>
      <c r="AN30" s="41"/>
    </row>
    <row r="31" spans="1:41" x14ac:dyDescent="0.25">
      <c r="A31" t="s">
        <v>87</v>
      </c>
      <c r="N31" s="71" t="s">
        <v>104</v>
      </c>
      <c r="O31" s="74">
        <f t="shared" ref="O31:AK31" si="21">IF(O16="SS",$I$12,IF(O16="S",$H$12,IF(O16="TS",$G$12,IF(O16="STS",$F$12,0))))</f>
        <v>4.2857142857142856</v>
      </c>
      <c r="P31" s="74">
        <f t="shared" si="21"/>
        <v>1.4285714285714286</v>
      </c>
      <c r="Q31" s="74">
        <f t="shared" si="21"/>
        <v>4.2857142857142856</v>
      </c>
      <c r="R31" s="74">
        <f t="shared" si="21"/>
        <v>5.7142857142857144</v>
      </c>
      <c r="S31" s="74">
        <f t="shared" si="21"/>
        <v>5.7142857142857144</v>
      </c>
      <c r="T31" s="74">
        <f t="shared" si="21"/>
        <v>4.2857142857142856</v>
      </c>
      <c r="U31" s="74">
        <f t="shared" si="21"/>
        <v>4.2857142857142856</v>
      </c>
      <c r="V31" s="74">
        <f t="shared" si="21"/>
        <v>4.2857142857142856</v>
      </c>
      <c r="W31" s="74">
        <f t="shared" si="21"/>
        <v>4.2857142857142856</v>
      </c>
      <c r="X31" s="74">
        <f t="shared" si="21"/>
        <v>5.7142857142857144</v>
      </c>
      <c r="Y31" s="74">
        <f t="shared" si="21"/>
        <v>4.2857142857142856</v>
      </c>
      <c r="Z31" s="74">
        <f t="shared" si="21"/>
        <v>4.2857142857142856</v>
      </c>
      <c r="AA31" s="74">
        <f t="shared" si="21"/>
        <v>4.2857142857142856</v>
      </c>
      <c r="AB31" s="74">
        <f t="shared" si="21"/>
        <v>4.2857142857142856</v>
      </c>
      <c r="AC31" s="74">
        <f t="shared" si="21"/>
        <v>5.7142857142857144</v>
      </c>
      <c r="AD31" s="74">
        <f t="shared" si="21"/>
        <v>4.2857142857142856</v>
      </c>
      <c r="AE31" s="74">
        <f t="shared" si="21"/>
        <v>4.2857142857142856</v>
      </c>
      <c r="AF31" s="74">
        <f t="shared" si="21"/>
        <v>4.2857142857142856</v>
      </c>
      <c r="AG31" s="74">
        <f t="shared" si="21"/>
        <v>5.7142857142857144</v>
      </c>
      <c r="AH31" s="74">
        <f t="shared" si="21"/>
        <v>4.2857142857142856</v>
      </c>
      <c r="AI31" s="74">
        <f t="shared" si="21"/>
        <v>4.2857142857142856</v>
      </c>
      <c r="AJ31" s="74">
        <f t="shared" si="21"/>
        <v>4.2857142857142856</v>
      </c>
      <c r="AK31" s="74">
        <f t="shared" si="21"/>
        <v>4.2857142857142856</v>
      </c>
      <c r="AL31" s="75">
        <f t="shared" si="10"/>
        <v>102.85714285714289</v>
      </c>
      <c r="AM31" s="60">
        <f>SUM(AL25:AL31)</f>
        <v>1014.2857142857143</v>
      </c>
      <c r="AN31" s="60">
        <f>+AM31/AK18</f>
        <v>44.099378881987583</v>
      </c>
    </row>
    <row r="32" spans="1:41" x14ac:dyDescent="0.25">
      <c r="A32" t="s">
        <v>88</v>
      </c>
      <c r="O32" s="58">
        <f t="shared" ref="O32:AK32" si="22">SUM(O19:O30)</f>
        <v>82.857142857142875</v>
      </c>
      <c r="P32" s="58">
        <f t="shared" si="22"/>
        <v>56.785714285714292</v>
      </c>
      <c r="Q32" s="58">
        <f t="shared" si="22"/>
        <v>77.857142857142875</v>
      </c>
      <c r="R32" s="58">
        <f t="shared" si="22"/>
        <v>104.28571428571429</v>
      </c>
      <c r="S32" s="58">
        <f t="shared" si="22"/>
        <v>104.64285714285712</v>
      </c>
      <c r="T32" s="58">
        <f t="shared" si="22"/>
        <v>80.357142857142875</v>
      </c>
      <c r="U32" s="58">
        <f t="shared" si="22"/>
        <v>82.857142857142875</v>
      </c>
      <c r="V32" s="58">
        <f t="shared" si="22"/>
        <v>76.428571428571445</v>
      </c>
      <c r="W32" s="58">
        <f t="shared" si="22"/>
        <v>91.785714285714292</v>
      </c>
      <c r="X32" s="58">
        <f t="shared" si="22"/>
        <v>107.14285714285712</v>
      </c>
      <c r="Y32" s="58">
        <f t="shared" si="22"/>
        <v>105.71428571428571</v>
      </c>
      <c r="Z32" s="58">
        <f t="shared" si="22"/>
        <v>80.357142857142875</v>
      </c>
      <c r="AA32" s="58">
        <f t="shared" si="22"/>
        <v>89.285714285714292</v>
      </c>
      <c r="AB32" s="58">
        <f t="shared" si="22"/>
        <v>80.357142857142875</v>
      </c>
      <c r="AC32" s="58">
        <f t="shared" si="22"/>
        <v>98.214285714285708</v>
      </c>
      <c r="AD32" s="58">
        <f t="shared" si="22"/>
        <v>86.785714285714292</v>
      </c>
      <c r="AE32" s="58">
        <f t="shared" si="22"/>
        <v>98.214285714285708</v>
      </c>
      <c r="AF32" s="58">
        <f t="shared" si="22"/>
        <v>70.357142857142861</v>
      </c>
      <c r="AG32" s="58">
        <f t="shared" si="22"/>
        <v>91.785714285714292</v>
      </c>
      <c r="AH32" s="58">
        <f t="shared" si="22"/>
        <v>105.71428571428571</v>
      </c>
      <c r="AI32" s="58">
        <f t="shared" si="22"/>
        <v>105.71428571428571</v>
      </c>
      <c r="AJ32" s="58">
        <f t="shared" si="22"/>
        <v>105.71428571428571</v>
      </c>
      <c r="AK32" s="58">
        <f t="shared" si="22"/>
        <v>105.71428571428571</v>
      </c>
      <c r="AL32" s="76">
        <f>SUM(AL19:AL30)</f>
        <v>2088.9285714285716</v>
      </c>
      <c r="AM32" s="41"/>
      <c r="AN32" s="60">
        <f>SUM(AN24:AN31)</f>
        <v>95.295031055900637</v>
      </c>
      <c r="AO32" t="str">
        <f>IF((AN32)&lt;25,"Tidak bermanfaat",IF((AN32)&lt;50,"Belum bermanfaat",IF((AN32)&lt;75,"Bermanfaat",IF((AN32)&lt;=100,"Sangat bermanfaat",0))))</f>
        <v>Sangat bermanfaat</v>
      </c>
    </row>
  </sheetData>
  <mergeCells count="2">
    <mergeCell ref="A3:D3"/>
    <mergeCell ref="A1:AO1"/>
  </mergeCells>
  <pageMargins left="0.25" right="0.25" top="0.75" bottom="0.75" header="0.3" footer="0.3"/>
  <pageSetup paperSize="9" scale="50" orientation="landscape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topLeftCell="AA1" zoomScale="70" zoomScaleNormal="70" workbookViewId="0">
      <selection activeCell="AM3" sqref="AM3"/>
    </sheetView>
  </sheetViews>
  <sheetFormatPr defaultColWidth="8.85546875" defaultRowHeight="15" x14ac:dyDescent="0.25"/>
  <cols>
    <col min="1" max="1" width="13.140625" customWidth="1"/>
    <col min="2" max="2" width="4.42578125" customWidth="1"/>
    <col min="3" max="3" width="3.42578125" customWidth="1"/>
    <col min="4" max="4" width="3.7109375" customWidth="1"/>
    <col min="5" max="5" width="12.28515625" customWidth="1"/>
    <col min="6" max="9" width="6.7109375" customWidth="1"/>
    <col min="14" max="14" width="4.140625" customWidth="1"/>
    <col min="15" max="23" width="4.85546875" style="2" customWidth="1"/>
    <col min="24" max="24" width="5" style="2" customWidth="1"/>
    <col min="25" max="25" width="5" style="77" customWidth="1"/>
    <col min="26" max="26" width="5" customWidth="1"/>
    <col min="27" max="27" width="5" style="63" customWidth="1"/>
    <col min="28" max="29" width="5" customWidth="1"/>
    <col min="30" max="30" width="5" style="84" customWidth="1"/>
    <col min="31" max="32" width="5" customWidth="1"/>
    <col min="33" max="37" width="4.85546875" customWidth="1"/>
    <col min="38" max="38" width="9.85546875" customWidth="1"/>
    <col min="39" max="39" width="9.7109375" customWidth="1"/>
    <col min="40" max="40" width="8.28515625" customWidth="1"/>
    <col min="41" max="41" width="7.85546875" customWidth="1"/>
    <col min="42" max="42" width="7.42578125" customWidth="1"/>
    <col min="43" max="43" width="6" customWidth="1"/>
  </cols>
  <sheetData>
    <row r="1" spans="1:43" ht="23.25" x14ac:dyDescent="0.25">
      <c r="A1" s="143" t="s">
        <v>165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</row>
    <row r="2" spans="1:43" ht="21" x14ac:dyDescent="0.35">
      <c r="A2" s="141" t="s">
        <v>122</v>
      </c>
      <c r="B2" s="141"/>
      <c r="C2" s="141"/>
      <c r="D2" s="141"/>
      <c r="F2" s="62" t="s">
        <v>6</v>
      </c>
      <c r="G2" s="62" t="s">
        <v>5</v>
      </c>
      <c r="H2" s="62" t="s">
        <v>3</v>
      </c>
      <c r="I2" s="62" t="s">
        <v>4</v>
      </c>
      <c r="J2" s="52"/>
      <c r="K2" s="52"/>
      <c r="N2" t="s">
        <v>79</v>
      </c>
      <c r="O2" s="2">
        <v>1</v>
      </c>
      <c r="P2" s="2">
        <v>2</v>
      </c>
      <c r="Q2" s="2">
        <v>3</v>
      </c>
      <c r="R2" s="2">
        <v>4</v>
      </c>
      <c r="S2" s="2">
        <v>5</v>
      </c>
      <c r="T2" s="2">
        <v>6</v>
      </c>
      <c r="U2" s="2">
        <v>7</v>
      </c>
      <c r="V2" s="2">
        <v>8</v>
      </c>
      <c r="W2" s="2">
        <v>9</v>
      </c>
      <c r="X2" s="2">
        <v>10</v>
      </c>
      <c r="Y2" s="2">
        <v>11</v>
      </c>
      <c r="Z2" s="2">
        <v>12</v>
      </c>
      <c r="AA2" s="2">
        <v>13</v>
      </c>
      <c r="AB2" s="2">
        <v>14</v>
      </c>
      <c r="AC2" s="2">
        <v>15</v>
      </c>
      <c r="AD2" s="2">
        <v>16</v>
      </c>
      <c r="AE2" s="2">
        <v>17</v>
      </c>
      <c r="AF2" s="2">
        <v>18</v>
      </c>
      <c r="AG2" s="2">
        <v>19</v>
      </c>
      <c r="AH2" s="111">
        <v>20</v>
      </c>
      <c r="AI2" s="111">
        <v>21</v>
      </c>
      <c r="AJ2" s="111">
        <v>22</v>
      </c>
      <c r="AK2" s="111">
        <v>23</v>
      </c>
      <c r="AL2" s="63"/>
      <c r="AM2" s="6" t="s">
        <v>4</v>
      </c>
      <c r="AN2" s="6" t="s">
        <v>3</v>
      </c>
      <c r="AO2" s="6" t="s">
        <v>5</v>
      </c>
      <c r="AP2" s="6" t="s">
        <v>6</v>
      </c>
    </row>
    <row r="3" spans="1:43" x14ac:dyDescent="0.25">
      <c r="A3" t="s">
        <v>80</v>
      </c>
      <c r="B3" s="64">
        <v>60</v>
      </c>
      <c r="C3" s="52" t="s">
        <v>81</v>
      </c>
      <c r="D3">
        <v>8</v>
      </c>
      <c r="F3" s="52">
        <v>1</v>
      </c>
      <c r="G3" s="52">
        <v>2</v>
      </c>
      <c r="H3" s="52">
        <v>3</v>
      </c>
      <c r="I3" s="52">
        <v>4</v>
      </c>
      <c r="J3" s="52">
        <f>+COUNTA(F2:I2)</f>
        <v>4</v>
      </c>
      <c r="K3" s="65">
        <f>+$B$3/$J$3</f>
        <v>15</v>
      </c>
      <c r="N3" s="52" t="s">
        <v>62</v>
      </c>
      <c r="O3" s="2" t="s">
        <v>4</v>
      </c>
      <c r="P3" s="2" t="s">
        <v>4</v>
      </c>
      <c r="Q3" s="2" t="s">
        <v>4</v>
      </c>
      <c r="R3" s="2" t="s">
        <v>3</v>
      </c>
      <c r="S3" s="2" t="s">
        <v>4</v>
      </c>
      <c r="T3" s="2" t="s">
        <v>4</v>
      </c>
      <c r="U3" s="2" t="s">
        <v>4</v>
      </c>
      <c r="V3" s="2" t="s">
        <v>3</v>
      </c>
      <c r="W3" s="2" t="s">
        <v>3</v>
      </c>
      <c r="X3" s="2" t="s">
        <v>3</v>
      </c>
      <c r="Y3" s="2" t="s">
        <v>4</v>
      </c>
      <c r="Z3" s="2" t="s">
        <v>3</v>
      </c>
      <c r="AA3" s="2" t="s">
        <v>3</v>
      </c>
      <c r="AB3" s="2" t="s">
        <v>4</v>
      </c>
      <c r="AC3" s="2" t="s">
        <v>4</v>
      </c>
      <c r="AD3" s="2" t="s">
        <v>5</v>
      </c>
      <c r="AE3" s="2" t="s">
        <v>4</v>
      </c>
      <c r="AF3" s="2" t="s">
        <v>4</v>
      </c>
      <c r="AG3" s="2" t="s">
        <v>4</v>
      </c>
      <c r="AH3" s="113" t="s">
        <v>4</v>
      </c>
      <c r="AI3" s="113" t="s">
        <v>4</v>
      </c>
      <c r="AJ3" s="113" t="s">
        <v>4</v>
      </c>
      <c r="AK3" s="113" t="s">
        <v>4</v>
      </c>
      <c r="AL3" s="52" t="s">
        <v>62</v>
      </c>
      <c r="AM3" s="2">
        <f>COUNTIF($O3:$AK3,$AM$2)</f>
        <v>16</v>
      </c>
      <c r="AN3" s="2">
        <f>COUNTIF($O3:$AK3,$AN$2)</f>
        <v>6</v>
      </c>
      <c r="AO3" s="2">
        <f>COUNTIF($O3:$AK3,$AO$2)</f>
        <v>1</v>
      </c>
      <c r="AP3" s="2">
        <f>COUNTIF($O3:$AK3,$AP$2)</f>
        <v>0</v>
      </c>
      <c r="AQ3">
        <f>SUM(AM3:AP3)</f>
        <v>23</v>
      </c>
    </row>
    <row r="4" spans="1:43" x14ac:dyDescent="0.25">
      <c r="A4" t="s">
        <v>82</v>
      </c>
      <c r="B4" s="67">
        <v>40</v>
      </c>
      <c r="C4" s="67" t="s">
        <v>81</v>
      </c>
      <c r="D4">
        <v>2</v>
      </c>
      <c r="F4" s="52"/>
      <c r="G4" s="52"/>
      <c r="H4" s="52"/>
      <c r="I4" s="52"/>
      <c r="J4" s="52">
        <f>+$D$3</f>
        <v>8</v>
      </c>
      <c r="K4" s="65">
        <f>+K3/J4</f>
        <v>1.875</v>
      </c>
      <c r="N4" s="52" t="s">
        <v>63</v>
      </c>
      <c r="O4" s="2" t="s">
        <v>4</v>
      </c>
      <c r="P4" s="2" t="s">
        <v>4</v>
      </c>
      <c r="Q4" s="2" t="s">
        <v>4</v>
      </c>
      <c r="R4" s="2" t="s">
        <v>3</v>
      </c>
      <c r="S4" s="2" t="s">
        <v>4</v>
      </c>
      <c r="T4" s="2" t="s">
        <v>4</v>
      </c>
      <c r="U4" s="2" t="s">
        <v>4</v>
      </c>
      <c r="V4" s="2" t="s">
        <v>4</v>
      </c>
      <c r="W4" s="2" t="s">
        <v>3</v>
      </c>
      <c r="X4" s="2" t="s">
        <v>3</v>
      </c>
      <c r="Y4" s="2" t="s">
        <v>4</v>
      </c>
      <c r="Z4" s="2" t="s">
        <v>3</v>
      </c>
      <c r="AA4" s="2" t="s">
        <v>4</v>
      </c>
      <c r="AB4" s="2" t="s">
        <v>3</v>
      </c>
      <c r="AC4" s="2" t="s">
        <v>4</v>
      </c>
      <c r="AD4" s="2" t="s">
        <v>3</v>
      </c>
      <c r="AE4" s="2" t="s">
        <v>4</v>
      </c>
      <c r="AF4" s="2" t="s">
        <v>3</v>
      </c>
      <c r="AG4" s="2" t="s">
        <v>3</v>
      </c>
      <c r="AH4" s="113" t="s">
        <v>3</v>
      </c>
      <c r="AI4" s="113" t="s">
        <v>3</v>
      </c>
      <c r="AJ4" s="113" t="s">
        <v>4</v>
      </c>
      <c r="AK4" s="113" t="s">
        <v>3</v>
      </c>
      <c r="AL4" s="52" t="s">
        <v>63</v>
      </c>
      <c r="AM4" s="113">
        <f t="shared" ref="AM4:AM12" si="0">COUNTIF($O4:$AK4,$AM$2)</f>
        <v>12</v>
      </c>
      <c r="AN4" s="113">
        <f t="shared" ref="AN4:AN12" si="1">COUNTIF($O4:$AK4,$AN$2)</f>
        <v>11</v>
      </c>
      <c r="AO4" s="113">
        <f t="shared" ref="AO4:AO12" si="2">COUNTIF($O4:$AK4,$AO$2)</f>
        <v>0</v>
      </c>
      <c r="AP4" s="2">
        <f t="shared" ref="AP4:AP12" si="3">COUNTIF($O4:$AG4,$AP$2)</f>
        <v>0</v>
      </c>
      <c r="AQ4">
        <f t="shared" ref="AQ4:AQ12" si="4">SUM(AM4:AP4)</f>
        <v>23</v>
      </c>
    </row>
    <row r="5" spans="1:43" x14ac:dyDescent="0.25">
      <c r="D5">
        <f>SUM(D3:D4)</f>
        <v>10</v>
      </c>
      <c r="F5" s="65">
        <f>+$K$4*F3</f>
        <v>1.875</v>
      </c>
      <c r="G5" s="65">
        <f t="shared" ref="G5:I5" si="5">+$K$4*G3</f>
        <v>3.75</v>
      </c>
      <c r="H5" s="65">
        <f t="shared" si="5"/>
        <v>5.625</v>
      </c>
      <c r="I5" s="65">
        <f t="shared" si="5"/>
        <v>7.5</v>
      </c>
      <c r="J5" s="52"/>
      <c r="K5" s="52"/>
      <c r="N5" s="52" t="s">
        <v>64</v>
      </c>
      <c r="O5" s="2" t="s">
        <v>3</v>
      </c>
      <c r="P5" s="2" t="s">
        <v>4</v>
      </c>
      <c r="Q5" s="2" t="s">
        <v>4</v>
      </c>
      <c r="R5" s="2" t="s">
        <v>5</v>
      </c>
      <c r="S5" s="2" t="s">
        <v>3</v>
      </c>
      <c r="T5" s="2" t="s">
        <v>4</v>
      </c>
      <c r="U5" s="2" t="s">
        <v>4</v>
      </c>
      <c r="V5" s="2" t="s">
        <v>3</v>
      </c>
      <c r="W5" s="2" t="s">
        <v>3</v>
      </c>
      <c r="X5" s="2" t="s">
        <v>3</v>
      </c>
      <c r="Y5" s="2" t="s">
        <v>4</v>
      </c>
      <c r="Z5" s="2" t="s">
        <v>3</v>
      </c>
      <c r="AA5" s="2" t="s">
        <v>5</v>
      </c>
      <c r="AB5" s="2" t="s">
        <v>3</v>
      </c>
      <c r="AC5" s="2" t="s">
        <v>3</v>
      </c>
      <c r="AD5" s="2" t="s">
        <v>5</v>
      </c>
      <c r="AE5" s="2" t="s">
        <v>3</v>
      </c>
      <c r="AF5" s="2" t="s">
        <v>3</v>
      </c>
      <c r="AG5" s="2" t="s">
        <v>3</v>
      </c>
      <c r="AH5" s="113" t="s">
        <v>3</v>
      </c>
      <c r="AI5" s="113" t="s">
        <v>3</v>
      </c>
      <c r="AJ5" s="113" t="s">
        <v>3</v>
      </c>
      <c r="AK5" s="113" t="s">
        <v>3</v>
      </c>
      <c r="AL5" s="52" t="s">
        <v>64</v>
      </c>
      <c r="AM5" s="113">
        <f t="shared" si="0"/>
        <v>5</v>
      </c>
      <c r="AN5" s="113">
        <f t="shared" si="1"/>
        <v>15</v>
      </c>
      <c r="AO5" s="113">
        <f t="shared" si="2"/>
        <v>3</v>
      </c>
      <c r="AP5" s="2">
        <f t="shared" si="3"/>
        <v>0</v>
      </c>
      <c r="AQ5">
        <f t="shared" si="4"/>
        <v>23</v>
      </c>
    </row>
    <row r="6" spans="1:43" x14ac:dyDescent="0.25">
      <c r="F6" s="52">
        <f>+F5*$J$4</f>
        <v>15</v>
      </c>
      <c r="G6" s="52">
        <f>+G5*$J$4</f>
        <v>30</v>
      </c>
      <c r="H6" s="52">
        <f>+H5*$J$4</f>
        <v>45</v>
      </c>
      <c r="I6" s="52">
        <f>+I5*$J$4</f>
        <v>60</v>
      </c>
      <c r="J6" s="52"/>
      <c r="K6" s="52"/>
      <c r="N6" s="52" t="s">
        <v>65</v>
      </c>
      <c r="O6" s="2" t="s">
        <v>4</v>
      </c>
      <c r="P6" s="2" t="s">
        <v>4</v>
      </c>
      <c r="Q6" s="2" t="s">
        <v>4</v>
      </c>
      <c r="R6" s="2" t="s">
        <v>3</v>
      </c>
      <c r="S6" s="2" t="s">
        <v>4</v>
      </c>
      <c r="T6" s="2" t="s">
        <v>4</v>
      </c>
      <c r="U6" s="2" t="s">
        <v>4</v>
      </c>
      <c r="V6" s="2" t="s">
        <v>4</v>
      </c>
      <c r="W6" s="2" t="s">
        <v>5</v>
      </c>
      <c r="X6" s="2" t="s">
        <v>4</v>
      </c>
      <c r="Y6" s="2" t="s">
        <v>4</v>
      </c>
      <c r="Z6" s="2" t="s">
        <v>3</v>
      </c>
      <c r="AA6" s="2" t="s">
        <v>3</v>
      </c>
      <c r="AB6" s="2" t="s">
        <v>3</v>
      </c>
      <c r="AC6" s="2" t="s">
        <v>4</v>
      </c>
      <c r="AD6" s="2" t="s">
        <v>3</v>
      </c>
      <c r="AE6" s="2" t="s">
        <v>3</v>
      </c>
      <c r="AF6" s="2" t="s">
        <v>4</v>
      </c>
      <c r="AG6" s="2" t="s">
        <v>3</v>
      </c>
      <c r="AH6" s="113" t="s">
        <v>3</v>
      </c>
      <c r="AI6" s="113" t="s">
        <v>3</v>
      </c>
      <c r="AJ6" s="113" t="s">
        <v>3</v>
      </c>
      <c r="AK6" s="113" t="s">
        <v>4</v>
      </c>
      <c r="AL6" s="52" t="s">
        <v>65</v>
      </c>
      <c r="AM6" s="113">
        <f t="shared" si="0"/>
        <v>12</v>
      </c>
      <c r="AN6" s="113">
        <f t="shared" si="1"/>
        <v>10</v>
      </c>
      <c r="AO6" s="113">
        <f t="shared" si="2"/>
        <v>1</v>
      </c>
      <c r="AP6" s="2">
        <f t="shared" si="3"/>
        <v>0</v>
      </c>
      <c r="AQ6">
        <f t="shared" si="4"/>
        <v>23</v>
      </c>
    </row>
    <row r="7" spans="1:43" x14ac:dyDescent="0.25">
      <c r="N7" s="52" t="s">
        <v>66</v>
      </c>
      <c r="O7" s="2" t="s">
        <v>4</v>
      </c>
      <c r="P7" s="2" t="s">
        <v>4</v>
      </c>
      <c r="Q7" s="2" t="s">
        <v>4</v>
      </c>
      <c r="R7" s="2" t="s">
        <v>3</v>
      </c>
      <c r="S7" s="2" t="s">
        <v>4</v>
      </c>
      <c r="T7" s="2" t="s">
        <v>4</v>
      </c>
      <c r="U7" s="2" t="s">
        <v>4</v>
      </c>
      <c r="V7" s="2" t="s">
        <v>4</v>
      </c>
      <c r="W7" s="2" t="s">
        <v>3</v>
      </c>
      <c r="X7" s="2" t="s">
        <v>4</v>
      </c>
      <c r="Y7" s="2" t="s">
        <v>4</v>
      </c>
      <c r="Z7" s="2" t="s">
        <v>4</v>
      </c>
      <c r="AA7" s="2" t="s">
        <v>3</v>
      </c>
      <c r="AB7" s="2" t="s">
        <v>4</v>
      </c>
      <c r="AC7" s="2" t="s">
        <v>4</v>
      </c>
      <c r="AD7" s="2" t="s">
        <v>3</v>
      </c>
      <c r="AE7" s="2" t="s">
        <v>3</v>
      </c>
      <c r="AF7" s="2" t="s">
        <v>4</v>
      </c>
      <c r="AG7" s="2" t="s">
        <v>4</v>
      </c>
      <c r="AH7" s="113" t="s">
        <v>3</v>
      </c>
      <c r="AI7" s="113" t="s">
        <v>4</v>
      </c>
      <c r="AJ7" s="113" t="s">
        <v>4</v>
      </c>
      <c r="AK7" s="113" t="s">
        <v>4</v>
      </c>
      <c r="AL7" s="52" t="s">
        <v>66</v>
      </c>
      <c r="AM7" s="113">
        <f t="shared" si="0"/>
        <v>17</v>
      </c>
      <c r="AN7" s="113">
        <f t="shared" si="1"/>
        <v>6</v>
      </c>
      <c r="AO7" s="113">
        <f t="shared" si="2"/>
        <v>0</v>
      </c>
      <c r="AP7" s="2">
        <f t="shared" si="3"/>
        <v>0</v>
      </c>
      <c r="AQ7">
        <f t="shared" si="4"/>
        <v>23</v>
      </c>
    </row>
    <row r="8" spans="1:43" x14ac:dyDescent="0.25">
      <c r="F8" s="68" t="s">
        <v>6</v>
      </c>
      <c r="G8" s="68" t="s">
        <v>5</v>
      </c>
      <c r="H8" s="68" t="s">
        <v>3</v>
      </c>
      <c r="I8" s="68" t="s">
        <v>4</v>
      </c>
      <c r="J8" s="69"/>
      <c r="K8" s="69"/>
      <c r="N8" s="52" t="s">
        <v>67</v>
      </c>
      <c r="O8" s="2" t="s">
        <v>4</v>
      </c>
      <c r="P8" s="2" t="s">
        <v>4</v>
      </c>
      <c r="Q8" s="2" t="s">
        <v>3</v>
      </c>
      <c r="R8" s="2" t="s">
        <v>3</v>
      </c>
      <c r="S8" s="2" t="s">
        <v>4</v>
      </c>
      <c r="T8" s="2" t="s">
        <v>4</v>
      </c>
      <c r="U8" s="2" t="s">
        <v>4</v>
      </c>
      <c r="V8" s="2" t="s">
        <v>3</v>
      </c>
      <c r="W8" s="2" t="s">
        <v>3</v>
      </c>
      <c r="X8" s="2" t="s">
        <v>3</v>
      </c>
      <c r="Y8" s="2" t="s">
        <v>4</v>
      </c>
      <c r="Z8" s="2" t="s">
        <v>4</v>
      </c>
      <c r="AA8" s="2" t="s">
        <v>3</v>
      </c>
      <c r="AB8" s="2" t="s">
        <v>3</v>
      </c>
      <c r="AC8" s="2" t="s">
        <v>4</v>
      </c>
      <c r="AD8" s="2" t="s">
        <v>3</v>
      </c>
      <c r="AE8" s="2" t="s">
        <v>3</v>
      </c>
      <c r="AF8" s="2" t="s">
        <v>4</v>
      </c>
      <c r="AG8" s="2" t="s">
        <v>4</v>
      </c>
      <c r="AH8" s="113" t="s">
        <v>3</v>
      </c>
      <c r="AI8" s="113" t="s">
        <v>4</v>
      </c>
      <c r="AJ8" s="113" t="s">
        <v>4</v>
      </c>
      <c r="AK8" s="113" t="s">
        <v>4</v>
      </c>
      <c r="AL8" s="52" t="s">
        <v>67</v>
      </c>
      <c r="AM8" s="113">
        <f t="shared" si="0"/>
        <v>13</v>
      </c>
      <c r="AN8" s="113">
        <f t="shared" si="1"/>
        <v>10</v>
      </c>
      <c r="AO8" s="113">
        <f t="shared" si="2"/>
        <v>0</v>
      </c>
      <c r="AP8" s="2">
        <f t="shared" si="3"/>
        <v>0</v>
      </c>
      <c r="AQ8">
        <f t="shared" si="4"/>
        <v>23</v>
      </c>
    </row>
    <row r="9" spans="1:43" x14ac:dyDescent="0.25">
      <c r="F9" s="69">
        <v>1</v>
      </c>
      <c r="G9" s="69">
        <v>2</v>
      </c>
      <c r="H9" s="69">
        <v>3</v>
      </c>
      <c r="I9" s="69">
        <v>4</v>
      </c>
      <c r="J9" s="69">
        <f>+COUNTA(F8:I8)</f>
        <v>4</v>
      </c>
      <c r="K9" s="70">
        <f>+$B$4/$J$9</f>
        <v>10</v>
      </c>
      <c r="N9" s="52" t="s">
        <v>68</v>
      </c>
      <c r="O9" s="2" t="s">
        <v>5</v>
      </c>
      <c r="P9" s="2" t="s">
        <v>6</v>
      </c>
      <c r="Q9" s="2" t="s">
        <v>6</v>
      </c>
      <c r="R9" s="2" t="s">
        <v>5</v>
      </c>
      <c r="S9" s="2" t="s">
        <v>4</v>
      </c>
      <c r="T9" s="2" t="s">
        <v>5</v>
      </c>
      <c r="U9" s="2" t="s">
        <v>6</v>
      </c>
      <c r="V9" s="2" t="s">
        <v>5</v>
      </c>
      <c r="W9" s="2" t="s">
        <v>5</v>
      </c>
      <c r="X9" s="2" t="s">
        <v>5</v>
      </c>
      <c r="Y9" s="2" t="s">
        <v>4</v>
      </c>
      <c r="Z9" s="2" t="s">
        <v>6</v>
      </c>
      <c r="AA9" s="2" t="s">
        <v>3</v>
      </c>
      <c r="AB9" s="2" t="s">
        <v>3</v>
      </c>
      <c r="AC9" s="2" t="s">
        <v>4</v>
      </c>
      <c r="AD9" s="2" t="s">
        <v>5</v>
      </c>
      <c r="AE9" s="2" t="s">
        <v>5</v>
      </c>
      <c r="AF9" s="2" t="s">
        <v>3</v>
      </c>
      <c r="AG9" s="2" t="s">
        <v>4</v>
      </c>
      <c r="AH9" s="113" t="s">
        <v>4</v>
      </c>
      <c r="AI9" s="113" t="s">
        <v>3</v>
      </c>
      <c r="AJ9" s="113" t="s">
        <v>4</v>
      </c>
      <c r="AK9" s="113" t="s">
        <v>4</v>
      </c>
      <c r="AL9" s="52" t="s">
        <v>68</v>
      </c>
      <c r="AM9" s="113">
        <f t="shared" si="0"/>
        <v>7</v>
      </c>
      <c r="AN9" s="113">
        <f t="shared" si="1"/>
        <v>4</v>
      </c>
      <c r="AO9" s="113">
        <f t="shared" si="2"/>
        <v>8</v>
      </c>
      <c r="AP9" s="2">
        <f t="shared" si="3"/>
        <v>4</v>
      </c>
      <c r="AQ9">
        <f t="shared" si="4"/>
        <v>23</v>
      </c>
    </row>
    <row r="10" spans="1:43" x14ac:dyDescent="0.25">
      <c r="F10" s="69"/>
      <c r="G10" s="69"/>
      <c r="H10" s="69"/>
      <c r="I10" s="69"/>
      <c r="J10" s="69">
        <f>+$D$4</f>
        <v>2</v>
      </c>
      <c r="K10" s="70">
        <f>+K9/J10</f>
        <v>5</v>
      </c>
      <c r="N10" s="52" t="s">
        <v>69</v>
      </c>
      <c r="O10" s="2" t="s">
        <v>3</v>
      </c>
      <c r="P10" s="2" t="s">
        <v>4</v>
      </c>
      <c r="Q10" s="2" t="s">
        <v>3</v>
      </c>
      <c r="R10" s="2" t="s">
        <v>3</v>
      </c>
      <c r="S10" s="2" t="s">
        <v>4</v>
      </c>
      <c r="T10" s="2" t="s">
        <v>4</v>
      </c>
      <c r="U10" s="2" t="s">
        <v>4</v>
      </c>
      <c r="V10" s="2" t="s">
        <v>3</v>
      </c>
      <c r="W10" s="2" t="s">
        <v>3</v>
      </c>
      <c r="X10" s="2" t="s">
        <v>3</v>
      </c>
      <c r="Y10" s="2" t="s">
        <v>4</v>
      </c>
      <c r="Z10" s="2" t="s">
        <v>4</v>
      </c>
      <c r="AA10" s="2" t="s">
        <v>3</v>
      </c>
      <c r="AB10" s="2" t="s">
        <v>4</v>
      </c>
      <c r="AC10" s="2" t="s">
        <v>4</v>
      </c>
      <c r="AD10" s="2" t="s">
        <v>3</v>
      </c>
      <c r="AE10" s="2" t="s">
        <v>3</v>
      </c>
      <c r="AF10" s="2" t="s">
        <v>4</v>
      </c>
      <c r="AG10" s="2" t="s">
        <v>4</v>
      </c>
      <c r="AH10" s="113" t="s">
        <v>4</v>
      </c>
      <c r="AI10" s="113" t="s">
        <v>3</v>
      </c>
      <c r="AJ10" s="113" t="s">
        <v>3</v>
      </c>
      <c r="AK10" s="113" t="s">
        <v>4</v>
      </c>
      <c r="AL10" s="52" t="s">
        <v>69</v>
      </c>
      <c r="AM10" s="113">
        <f t="shared" si="0"/>
        <v>12</v>
      </c>
      <c r="AN10" s="113">
        <f t="shared" si="1"/>
        <v>11</v>
      </c>
      <c r="AO10" s="113">
        <f t="shared" si="2"/>
        <v>0</v>
      </c>
      <c r="AP10" s="2">
        <f t="shared" si="3"/>
        <v>0</v>
      </c>
      <c r="AQ10">
        <f t="shared" si="4"/>
        <v>23</v>
      </c>
    </row>
    <row r="11" spans="1:43" x14ac:dyDescent="0.25">
      <c r="F11" s="70">
        <f>F9*$K$10</f>
        <v>5</v>
      </c>
      <c r="G11" s="70">
        <f t="shared" ref="G11:I11" si="6">G9*$K$10</f>
        <v>10</v>
      </c>
      <c r="H11" s="70">
        <f t="shared" si="6"/>
        <v>15</v>
      </c>
      <c r="I11" s="70">
        <f t="shared" si="6"/>
        <v>20</v>
      </c>
      <c r="J11" s="69"/>
      <c r="K11" s="69"/>
      <c r="N11" s="69" t="s">
        <v>70</v>
      </c>
      <c r="O11" s="2" t="s">
        <v>3</v>
      </c>
      <c r="P11" s="2" t="s">
        <v>4</v>
      </c>
      <c r="Q11" s="2" t="s">
        <v>4</v>
      </c>
      <c r="R11" s="2" t="s">
        <v>3</v>
      </c>
      <c r="S11" s="2" t="s">
        <v>4</v>
      </c>
      <c r="T11" s="2" t="s">
        <v>4</v>
      </c>
      <c r="U11" s="2" t="s">
        <v>4</v>
      </c>
      <c r="V11" s="2" t="s">
        <v>3</v>
      </c>
      <c r="W11" s="2" t="s">
        <v>4</v>
      </c>
      <c r="X11" s="2" t="s">
        <v>4</v>
      </c>
      <c r="Y11" s="2" t="s">
        <v>4</v>
      </c>
      <c r="Z11" s="2" t="s">
        <v>4</v>
      </c>
      <c r="AA11" s="2" t="s">
        <v>3</v>
      </c>
      <c r="AB11" s="2" t="s">
        <v>3</v>
      </c>
      <c r="AC11" s="2" t="s">
        <v>4</v>
      </c>
      <c r="AD11" s="2" t="s">
        <v>3</v>
      </c>
      <c r="AE11" s="2" t="s">
        <v>3</v>
      </c>
      <c r="AF11" s="2" t="s">
        <v>4</v>
      </c>
      <c r="AG11" s="2" t="s">
        <v>4</v>
      </c>
      <c r="AH11" s="113" t="s">
        <v>4</v>
      </c>
      <c r="AI11" s="113" t="s">
        <v>4</v>
      </c>
      <c r="AJ11" s="113" t="s">
        <v>4</v>
      </c>
      <c r="AK11" s="113" t="s">
        <v>4</v>
      </c>
      <c r="AL11" s="69" t="s">
        <v>70</v>
      </c>
      <c r="AM11" s="113">
        <f t="shared" si="0"/>
        <v>16</v>
      </c>
      <c r="AN11" s="113">
        <f t="shared" si="1"/>
        <v>7</v>
      </c>
      <c r="AO11" s="113">
        <f t="shared" si="2"/>
        <v>0</v>
      </c>
      <c r="AP11" s="2">
        <f t="shared" si="3"/>
        <v>0</v>
      </c>
      <c r="AQ11">
        <f t="shared" si="4"/>
        <v>23</v>
      </c>
    </row>
    <row r="12" spans="1:43" x14ac:dyDescent="0.25">
      <c r="F12" s="69">
        <f>+F11*$J$10</f>
        <v>10</v>
      </c>
      <c r="G12" s="69">
        <f>+G11*$J$10</f>
        <v>20</v>
      </c>
      <c r="H12" s="69">
        <f>+H11*$J$10</f>
        <v>30</v>
      </c>
      <c r="I12" s="69">
        <f>+I11*$J$10</f>
        <v>40</v>
      </c>
      <c r="J12" s="69"/>
      <c r="K12" s="69"/>
      <c r="N12" s="69" t="s">
        <v>71</v>
      </c>
      <c r="O12" s="2" t="s">
        <v>3</v>
      </c>
      <c r="P12" s="2" t="s">
        <v>4</v>
      </c>
      <c r="Q12" s="2" t="s">
        <v>4</v>
      </c>
      <c r="R12" s="2" t="s">
        <v>3</v>
      </c>
      <c r="S12" s="2" t="s">
        <v>4</v>
      </c>
      <c r="T12" s="2" t="s">
        <v>4</v>
      </c>
      <c r="U12" s="2" t="s">
        <v>4</v>
      </c>
      <c r="V12" s="2" t="s">
        <v>4</v>
      </c>
      <c r="W12" s="2" t="s">
        <v>4</v>
      </c>
      <c r="X12" s="2" t="s">
        <v>3</v>
      </c>
      <c r="Y12" s="2" t="s">
        <v>4</v>
      </c>
      <c r="Z12" s="2" t="s">
        <v>3</v>
      </c>
      <c r="AA12" s="2" t="s">
        <v>3</v>
      </c>
      <c r="AB12" s="2" t="s">
        <v>4</v>
      </c>
      <c r="AC12" s="2" t="s">
        <v>4</v>
      </c>
      <c r="AD12" s="2" t="s">
        <v>3</v>
      </c>
      <c r="AE12" s="2" t="s">
        <v>3</v>
      </c>
      <c r="AF12" s="2" t="s">
        <v>4</v>
      </c>
      <c r="AG12" s="2" t="s">
        <v>4</v>
      </c>
      <c r="AH12" s="113" t="s">
        <v>4</v>
      </c>
      <c r="AI12" s="113" t="s">
        <v>4</v>
      </c>
      <c r="AJ12" s="113" t="s">
        <v>4</v>
      </c>
      <c r="AK12" s="113" t="s">
        <v>4</v>
      </c>
      <c r="AL12" s="69" t="s">
        <v>71</v>
      </c>
      <c r="AM12" s="113">
        <f t="shared" si="0"/>
        <v>16</v>
      </c>
      <c r="AN12" s="113">
        <f t="shared" si="1"/>
        <v>7</v>
      </c>
      <c r="AO12" s="113">
        <f t="shared" si="2"/>
        <v>0</v>
      </c>
      <c r="AP12" s="2">
        <f t="shared" si="3"/>
        <v>0</v>
      </c>
      <c r="AQ12">
        <f t="shared" si="4"/>
        <v>23</v>
      </c>
    </row>
    <row r="14" spans="1:43" x14ac:dyDescent="0.25">
      <c r="O14" s="2">
        <v>1</v>
      </c>
      <c r="P14" s="2">
        <v>2</v>
      </c>
      <c r="Q14" s="2">
        <v>3</v>
      </c>
      <c r="R14" s="2">
        <v>4</v>
      </c>
      <c r="S14" s="2">
        <v>5</v>
      </c>
      <c r="T14" s="2">
        <v>6</v>
      </c>
      <c r="U14" s="2">
        <v>7</v>
      </c>
      <c r="V14" s="2">
        <v>8</v>
      </c>
      <c r="W14" s="2">
        <v>9</v>
      </c>
      <c r="X14" s="2">
        <v>10</v>
      </c>
      <c r="Y14" s="2">
        <v>11</v>
      </c>
      <c r="Z14" s="2">
        <v>12</v>
      </c>
      <c r="AA14" s="2">
        <v>13</v>
      </c>
      <c r="AB14" s="2">
        <v>14</v>
      </c>
      <c r="AC14" s="2">
        <v>15</v>
      </c>
      <c r="AD14" s="2">
        <v>16</v>
      </c>
      <c r="AE14" s="2">
        <v>17</v>
      </c>
      <c r="AF14" s="2">
        <v>18</v>
      </c>
      <c r="AG14" s="2">
        <v>19</v>
      </c>
      <c r="AH14" s="111">
        <v>20</v>
      </c>
      <c r="AI14" s="111">
        <v>21</v>
      </c>
      <c r="AJ14" s="111">
        <v>22</v>
      </c>
      <c r="AK14" s="111">
        <v>23</v>
      </c>
      <c r="AL14" s="77" t="s">
        <v>84</v>
      </c>
      <c r="AN14" s="63"/>
    </row>
    <row r="15" spans="1:43" x14ac:dyDescent="0.25">
      <c r="N15" s="52" t="s">
        <v>62</v>
      </c>
      <c r="O15" s="79">
        <f t="shared" ref="O15:AH20" si="7">IF(O3="SS",$I$5,IF(O3="S",$H$5,IF(O3="TS",$G$5,IF(O3="STS",$F$5,0))))</f>
        <v>7.5</v>
      </c>
      <c r="P15" s="79">
        <f t="shared" si="7"/>
        <v>7.5</v>
      </c>
      <c r="Q15" s="79">
        <f t="shared" si="7"/>
        <v>7.5</v>
      </c>
      <c r="R15" s="79">
        <f t="shared" si="7"/>
        <v>5.625</v>
      </c>
      <c r="S15" s="79">
        <f t="shared" si="7"/>
        <v>7.5</v>
      </c>
      <c r="T15" s="79">
        <f t="shared" si="7"/>
        <v>7.5</v>
      </c>
      <c r="U15" s="79">
        <f t="shared" si="7"/>
        <v>7.5</v>
      </c>
      <c r="V15" s="79">
        <f t="shared" si="7"/>
        <v>5.625</v>
      </c>
      <c r="W15" s="79">
        <f t="shared" si="7"/>
        <v>5.625</v>
      </c>
      <c r="X15" s="79">
        <f t="shared" si="7"/>
        <v>5.625</v>
      </c>
      <c r="Y15" s="79">
        <f t="shared" si="7"/>
        <v>7.5</v>
      </c>
      <c r="Z15" s="79">
        <f t="shared" si="7"/>
        <v>5.625</v>
      </c>
      <c r="AA15" s="79">
        <f t="shared" si="7"/>
        <v>5.625</v>
      </c>
      <c r="AB15" s="79">
        <f t="shared" si="7"/>
        <v>7.5</v>
      </c>
      <c r="AC15" s="79">
        <f t="shared" si="7"/>
        <v>7.5</v>
      </c>
      <c r="AD15" s="79">
        <f t="shared" si="7"/>
        <v>3.75</v>
      </c>
      <c r="AE15" s="79">
        <f t="shared" si="7"/>
        <v>7.5</v>
      </c>
      <c r="AF15" s="79">
        <f t="shared" si="7"/>
        <v>7.5</v>
      </c>
      <c r="AG15" s="79">
        <f t="shared" si="7"/>
        <v>7.5</v>
      </c>
      <c r="AH15" s="79">
        <f t="shared" si="7"/>
        <v>7.5</v>
      </c>
      <c r="AI15" s="79">
        <f t="shared" ref="AI15:AK20" si="8">IF(AI3="SS",$I$5,IF(AI3="S",$H$5,IF(AI3="TS",$G$5,IF(AI3="STS",$F$5,0))))</f>
        <v>7.5</v>
      </c>
      <c r="AJ15" s="79">
        <f t="shared" si="8"/>
        <v>7.5</v>
      </c>
      <c r="AK15" s="79">
        <f t="shared" si="8"/>
        <v>7.5</v>
      </c>
      <c r="AL15" s="80">
        <f>SUM(O15:AK15)</f>
        <v>157.5</v>
      </c>
      <c r="AN15" s="63"/>
    </row>
    <row r="16" spans="1:43" x14ac:dyDescent="0.25">
      <c r="N16" s="52" t="s">
        <v>63</v>
      </c>
      <c r="O16" s="79">
        <f t="shared" si="7"/>
        <v>7.5</v>
      </c>
      <c r="P16" s="79">
        <f t="shared" si="7"/>
        <v>7.5</v>
      </c>
      <c r="Q16" s="79">
        <f t="shared" si="7"/>
        <v>7.5</v>
      </c>
      <c r="R16" s="79">
        <f t="shared" si="7"/>
        <v>5.625</v>
      </c>
      <c r="S16" s="79">
        <f t="shared" si="7"/>
        <v>7.5</v>
      </c>
      <c r="T16" s="79">
        <f t="shared" si="7"/>
        <v>7.5</v>
      </c>
      <c r="U16" s="79">
        <f t="shared" si="7"/>
        <v>7.5</v>
      </c>
      <c r="V16" s="79">
        <f t="shared" si="7"/>
        <v>7.5</v>
      </c>
      <c r="W16" s="79">
        <f t="shared" si="7"/>
        <v>5.625</v>
      </c>
      <c r="X16" s="79">
        <f t="shared" si="7"/>
        <v>5.625</v>
      </c>
      <c r="Y16" s="79">
        <f t="shared" si="7"/>
        <v>7.5</v>
      </c>
      <c r="Z16" s="79">
        <f t="shared" si="7"/>
        <v>5.625</v>
      </c>
      <c r="AA16" s="79">
        <f t="shared" si="7"/>
        <v>7.5</v>
      </c>
      <c r="AB16" s="79">
        <f t="shared" si="7"/>
        <v>5.625</v>
      </c>
      <c r="AC16" s="79">
        <f t="shared" si="7"/>
        <v>7.5</v>
      </c>
      <c r="AD16" s="79">
        <f t="shared" si="7"/>
        <v>5.625</v>
      </c>
      <c r="AE16" s="79">
        <f t="shared" si="7"/>
        <v>7.5</v>
      </c>
      <c r="AF16" s="79">
        <f t="shared" si="7"/>
        <v>5.625</v>
      </c>
      <c r="AG16" s="79">
        <f t="shared" si="7"/>
        <v>5.625</v>
      </c>
      <c r="AH16" s="79">
        <f t="shared" si="7"/>
        <v>5.625</v>
      </c>
      <c r="AI16" s="79">
        <f t="shared" si="8"/>
        <v>5.625</v>
      </c>
      <c r="AJ16" s="79">
        <f t="shared" si="8"/>
        <v>7.5</v>
      </c>
      <c r="AK16" s="79">
        <f t="shared" si="8"/>
        <v>5.625</v>
      </c>
      <c r="AL16" s="80">
        <f t="shared" ref="AL16:AL24" si="9">SUM(O16:AK16)</f>
        <v>151.875</v>
      </c>
      <c r="AN16" s="63"/>
    </row>
    <row r="17" spans="1:41" x14ac:dyDescent="0.25">
      <c r="N17" s="52" t="s">
        <v>64</v>
      </c>
      <c r="O17" s="79">
        <f t="shared" si="7"/>
        <v>5.625</v>
      </c>
      <c r="P17" s="79">
        <f t="shared" si="7"/>
        <v>7.5</v>
      </c>
      <c r="Q17" s="79">
        <f t="shared" si="7"/>
        <v>7.5</v>
      </c>
      <c r="R17" s="79">
        <f t="shared" si="7"/>
        <v>3.75</v>
      </c>
      <c r="S17" s="79">
        <f t="shared" si="7"/>
        <v>5.625</v>
      </c>
      <c r="T17" s="79">
        <f t="shared" si="7"/>
        <v>7.5</v>
      </c>
      <c r="U17" s="79">
        <f t="shared" si="7"/>
        <v>7.5</v>
      </c>
      <c r="V17" s="79">
        <f t="shared" si="7"/>
        <v>5.625</v>
      </c>
      <c r="W17" s="79">
        <f t="shared" si="7"/>
        <v>5.625</v>
      </c>
      <c r="X17" s="79">
        <f t="shared" si="7"/>
        <v>5.625</v>
      </c>
      <c r="Y17" s="79">
        <f t="shared" si="7"/>
        <v>7.5</v>
      </c>
      <c r="Z17" s="79">
        <f t="shared" si="7"/>
        <v>5.625</v>
      </c>
      <c r="AA17" s="79">
        <f t="shared" si="7"/>
        <v>3.75</v>
      </c>
      <c r="AB17" s="79">
        <f t="shared" si="7"/>
        <v>5.625</v>
      </c>
      <c r="AC17" s="79">
        <f t="shared" si="7"/>
        <v>5.625</v>
      </c>
      <c r="AD17" s="79">
        <f t="shared" si="7"/>
        <v>3.75</v>
      </c>
      <c r="AE17" s="79">
        <f t="shared" si="7"/>
        <v>5.625</v>
      </c>
      <c r="AF17" s="79">
        <f t="shared" si="7"/>
        <v>5.625</v>
      </c>
      <c r="AG17" s="79">
        <f t="shared" si="7"/>
        <v>5.625</v>
      </c>
      <c r="AH17" s="79">
        <f t="shared" si="7"/>
        <v>5.625</v>
      </c>
      <c r="AI17" s="79">
        <f t="shared" si="8"/>
        <v>5.625</v>
      </c>
      <c r="AJ17" s="79">
        <f t="shared" si="8"/>
        <v>5.625</v>
      </c>
      <c r="AK17" s="79">
        <f t="shared" si="8"/>
        <v>5.625</v>
      </c>
      <c r="AL17" s="80">
        <f t="shared" si="9"/>
        <v>133.125</v>
      </c>
      <c r="AN17" s="63"/>
    </row>
    <row r="18" spans="1:41" x14ac:dyDescent="0.25">
      <c r="N18" s="52" t="s">
        <v>65</v>
      </c>
      <c r="O18" s="79">
        <f t="shared" si="7"/>
        <v>7.5</v>
      </c>
      <c r="P18" s="79">
        <f t="shared" si="7"/>
        <v>7.5</v>
      </c>
      <c r="Q18" s="79">
        <f t="shared" si="7"/>
        <v>7.5</v>
      </c>
      <c r="R18" s="79">
        <f t="shared" si="7"/>
        <v>5.625</v>
      </c>
      <c r="S18" s="79">
        <f t="shared" si="7"/>
        <v>7.5</v>
      </c>
      <c r="T18" s="79">
        <f t="shared" si="7"/>
        <v>7.5</v>
      </c>
      <c r="U18" s="79">
        <f t="shared" si="7"/>
        <v>7.5</v>
      </c>
      <c r="V18" s="79">
        <f t="shared" si="7"/>
        <v>7.5</v>
      </c>
      <c r="W18" s="79">
        <f t="shared" si="7"/>
        <v>3.75</v>
      </c>
      <c r="X18" s="79">
        <f t="shared" si="7"/>
        <v>7.5</v>
      </c>
      <c r="Y18" s="79">
        <f t="shared" si="7"/>
        <v>7.5</v>
      </c>
      <c r="Z18" s="79">
        <f t="shared" si="7"/>
        <v>5.625</v>
      </c>
      <c r="AA18" s="79">
        <f t="shared" si="7"/>
        <v>5.625</v>
      </c>
      <c r="AB18" s="79">
        <f t="shared" si="7"/>
        <v>5.625</v>
      </c>
      <c r="AC18" s="79">
        <f t="shared" si="7"/>
        <v>7.5</v>
      </c>
      <c r="AD18" s="79">
        <f t="shared" si="7"/>
        <v>5.625</v>
      </c>
      <c r="AE18" s="79">
        <f t="shared" si="7"/>
        <v>5.625</v>
      </c>
      <c r="AF18" s="79">
        <f t="shared" si="7"/>
        <v>7.5</v>
      </c>
      <c r="AG18" s="79">
        <f t="shared" si="7"/>
        <v>5.625</v>
      </c>
      <c r="AH18" s="79">
        <f t="shared" si="7"/>
        <v>5.625</v>
      </c>
      <c r="AI18" s="79">
        <f t="shared" si="8"/>
        <v>5.625</v>
      </c>
      <c r="AJ18" s="79">
        <f t="shared" si="8"/>
        <v>5.625</v>
      </c>
      <c r="AK18" s="79">
        <f t="shared" si="8"/>
        <v>7.5</v>
      </c>
      <c r="AL18" s="80">
        <f t="shared" si="9"/>
        <v>150</v>
      </c>
      <c r="AN18" s="63"/>
    </row>
    <row r="19" spans="1:41" x14ac:dyDescent="0.25">
      <c r="N19" s="52" t="s">
        <v>66</v>
      </c>
      <c r="O19" s="79">
        <f t="shared" si="7"/>
        <v>7.5</v>
      </c>
      <c r="P19" s="79">
        <f t="shared" si="7"/>
        <v>7.5</v>
      </c>
      <c r="Q19" s="79">
        <f t="shared" si="7"/>
        <v>7.5</v>
      </c>
      <c r="R19" s="79">
        <f t="shared" si="7"/>
        <v>5.625</v>
      </c>
      <c r="S19" s="79">
        <f t="shared" si="7"/>
        <v>7.5</v>
      </c>
      <c r="T19" s="79">
        <f t="shared" si="7"/>
        <v>7.5</v>
      </c>
      <c r="U19" s="79">
        <f t="shared" si="7"/>
        <v>7.5</v>
      </c>
      <c r="V19" s="79">
        <f t="shared" si="7"/>
        <v>7.5</v>
      </c>
      <c r="W19" s="79">
        <f t="shared" si="7"/>
        <v>5.625</v>
      </c>
      <c r="X19" s="79">
        <f t="shared" si="7"/>
        <v>7.5</v>
      </c>
      <c r="Y19" s="79">
        <f t="shared" si="7"/>
        <v>7.5</v>
      </c>
      <c r="Z19" s="79">
        <f t="shared" si="7"/>
        <v>7.5</v>
      </c>
      <c r="AA19" s="79">
        <f t="shared" si="7"/>
        <v>5.625</v>
      </c>
      <c r="AB19" s="79">
        <f t="shared" si="7"/>
        <v>7.5</v>
      </c>
      <c r="AC19" s="79">
        <f t="shared" si="7"/>
        <v>7.5</v>
      </c>
      <c r="AD19" s="79">
        <f t="shared" si="7"/>
        <v>5.625</v>
      </c>
      <c r="AE19" s="79">
        <f t="shared" si="7"/>
        <v>5.625</v>
      </c>
      <c r="AF19" s="79">
        <f t="shared" si="7"/>
        <v>7.5</v>
      </c>
      <c r="AG19" s="79">
        <f t="shared" si="7"/>
        <v>7.5</v>
      </c>
      <c r="AH19" s="79">
        <f t="shared" si="7"/>
        <v>5.625</v>
      </c>
      <c r="AI19" s="79">
        <f t="shared" si="8"/>
        <v>7.5</v>
      </c>
      <c r="AJ19" s="79">
        <f t="shared" si="8"/>
        <v>7.5</v>
      </c>
      <c r="AK19" s="79">
        <f t="shared" si="8"/>
        <v>7.5</v>
      </c>
      <c r="AL19" s="80">
        <f t="shared" si="9"/>
        <v>161.25</v>
      </c>
      <c r="AN19" s="63"/>
    </row>
    <row r="20" spans="1:41" x14ac:dyDescent="0.25">
      <c r="N20" s="52" t="s">
        <v>67</v>
      </c>
      <c r="O20" s="79">
        <f t="shared" si="7"/>
        <v>7.5</v>
      </c>
      <c r="P20" s="79">
        <f t="shared" si="7"/>
        <v>7.5</v>
      </c>
      <c r="Q20" s="79">
        <f t="shared" si="7"/>
        <v>5.625</v>
      </c>
      <c r="R20" s="79">
        <f t="shared" si="7"/>
        <v>5.625</v>
      </c>
      <c r="S20" s="79">
        <f t="shared" si="7"/>
        <v>7.5</v>
      </c>
      <c r="T20" s="79">
        <f t="shared" si="7"/>
        <v>7.5</v>
      </c>
      <c r="U20" s="79">
        <f t="shared" si="7"/>
        <v>7.5</v>
      </c>
      <c r="V20" s="79">
        <f t="shared" si="7"/>
        <v>5.625</v>
      </c>
      <c r="W20" s="79">
        <f t="shared" si="7"/>
        <v>5.625</v>
      </c>
      <c r="X20" s="79">
        <f t="shared" si="7"/>
        <v>5.625</v>
      </c>
      <c r="Y20" s="79">
        <f t="shared" si="7"/>
        <v>7.5</v>
      </c>
      <c r="Z20" s="79">
        <f t="shared" si="7"/>
        <v>7.5</v>
      </c>
      <c r="AA20" s="79">
        <f t="shared" si="7"/>
        <v>5.625</v>
      </c>
      <c r="AB20" s="79">
        <f t="shared" si="7"/>
        <v>5.625</v>
      </c>
      <c r="AC20" s="79">
        <f t="shared" si="7"/>
        <v>7.5</v>
      </c>
      <c r="AD20" s="79">
        <f t="shared" si="7"/>
        <v>5.625</v>
      </c>
      <c r="AE20" s="79">
        <f t="shared" si="7"/>
        <v>5.625</v>
      </c>
      <c r="AF20" s="79">
        <f t="shared" si="7"/>
        <v>7.5</v>
      </c>
      <c r="AG20" s="79">
        <f t="shared" si="7"/>
        <v>7.5</v>
      </c>
      <c r="AH20" s="79">
        <f t="shared" si="7"/>
        <v>5.625</v>
      </c>
      <c r="AI20" s="79">
        <f t="shared" si="8"/>
        <v>7.5</v>
      </c>
      <c r="AJ20" s="79">
        <f t="shared" si="8"/>
        <v>7.5</v>
      </c>
      <c r="AK20" s="79">
        <f t="shared" si="8"/>
        <v>7.5</v>
      </c>
      <c r="AL20" s="80">
        <f t="shared" si="9"/>
        <v>153.75</v>
      </c>
    </row>
    <row r="21" spans="1:41" x14ac:dyDescent="0.25">
      <c r="A21" t="s">
        <v>85</v>
      </c>
      <c r="N21" s="52" t="s">
        <v>68</v>
      </c>
      <c r="O21" s="79">
        <f t="shared" ref="O21:AK21" si="10">IF(O9="SS",$I$5,IF(O9="S",$H$5,IF(O9="TS",$G$5,IF(O9="STS",$F$5,0))))</f>
        <v>3.75</v>
      </c>
      <c r="P21" s="79">
        <f t="shared" si="10"/>
        <v>1.875</v>
      </c>
      <c r="Q21" s="79">
        <f t="shared" si="10"/>
        <v>1.875</v>
      </c>
      <c r="R21" s="79">
        <f t="shared" si="10"/>
        <v>3.75</v>
      </c>
      <c r="S21" s="79">
        <f t="shared" si="10"/>
        <v>7.5</v>
      </c>
      <c r="T21" s="79">
        <f t="shared" si="10"/>
        <v>3.75</v>
      </c>
      <c r="U21" s="79">
        <f t="shared" si="10"/>
        <v>1.875</v>
      </c>
      <c r="V21" s="79">
        <f t="shared" si="10"/>
        <v>3.75</v>
      </c>
      <c r="W21" s="79">
        <f t="shared" si="10"/>
        <v>3.75</v>
      </c>
      <c r="X21" s="79">
        <f t="shared" si="10"/>
        <v>3.75</v>
      </c>
      <c r="Y21" s="79">
        <f t="shared" si="10"/>
        <v>7.5</v>
      </c>
      <c r="Z21" s="79">
        <f t="shared" si="10"/>
        <v>1.875</v>
      </c>
      <c r="AA21" s="79">
        <f t="shared" si="10"/>
        <v>5.625</v>
      </c>
      <c r="AB21" s="79">
        <f t="shared" si="10"/>
        <v>5.625</v>
      </c>
      <c r="AC21" s="79">
        <f t="shared" si="10"/>
        <v>7.5</v>
      </c>
      <c r="AD21" s="79">
        <f t="shared" si="10"/>
        <v>3.75</v>
      </c>
      <c r="AE21" s="79">
        <f t="shared" si="10"/>
        <v>3.75</v>
      </c>
      <c r="AF21" s="79">
        <f t="shared" si="10"/>
        <v>5.625</v>
      </c>
      <c r="AG21" s="79">
        <f t="shared" si="10"/>
        <v>7.5</v>
      </c>
      <c r="AH21" s="79">
        <f t="shared" si="10"/>
        <v>7.5</v>
      </c>
      <c r="AI21" s="79">
        <f t="shared" si="10"/>
        <v>5.625</v>
      </c>
      <c r="AJ21" s="79">
        <f t="shared" si="10"/>
        <v>7.5</v>
      </c>
      <c r="AK21" s="79">
        <f t="shared" si="10"/>
        <v>7.5</v>
      </c>
      <c r="AL21" s="80">
        <f t="shared" si="9"/>
        <v>112.5</v>
      </c>
    </row>
    <row r="22" spans="1:41" x14ac:dyDescent="0.25">
      <c r="A22" t="s">
        <v>86</v>
      </c>
      <c r="N22" s="52" t="s">
        <v>69</v>
      </c>
      <c r="O22" s="79">
        <f t="shared" ref="O22:AK22" si="11">IF(O10="SS",$I$5,IF(O10="S",$H$5,IF(O10="TS",$G$5,IF(O10="STS",$F$5,0))))</f>
        <v>5.625</v>
      </c>
      <c r="P22" s="79">
        <f t="shared" si="11"/>
        <v>7.5</v>
      </c>
      <c r="Q22" s="79">
        <f t="shared" si="11"/>
        <v>5.625</v>
      </c>
      <c r="R22" s="79">
        <f t="shared" si="11"/>
        <v>5.625</v>
      </c>
      <c r="S22" s="79">
        <f t="shared" si="11"/>
        <v>7.5</v>
      </c>
      <c r="T22" s="79">
        <f t="shared" si="11"/>
        <v>7.5</v>
      </c>
      <c r="U22" s="79">
        <f t="shared" si="11"/>
        <v>7.5</v>
      </c>
      <c r="V22" s="79">
        <f t="shared" si="11"/>
        <v>5.625</v>
      </c>
      <c r="W22" s="79">
        <f t="shared" si="11"/>
        <v>5.625</v>
      </c>
      <c r="X22" s="79">
        <f t="shared" si="11"/>
        <v>5.625</v>
      </c>
      <c r="Y22" s="79">
        <f t="shared" si="11"/>
        <v>7.5</v>
      </c>
      <c r="Z22" s="79">
        <f t="shared" si="11"/>
        <v>7.5</v>
      </c>
      <c r="AA22" s="79">
        <f t="shared" si="11"/>
        <v>5.625</v>
      </c>
      <c r="AB22" s="79">
        <f t="shared" si="11"/>
        <v>7.5</v>
      </c>
      <c r="AC22" s="79">
        <f t="shared" si="11"/>
        <v>7.5</v>
      </c>
      <c r="AD22" s="79">
        <f t="shared" si="11"/>
        <v>5.625</v>
      </c>
      <c r="AE22" s="79">
        <f t="shared" si="11"/>
        <v>5.625</v>
      </c>
      <c r="AF22" s="79">
        <f t="shared" si="11"/>
        <v>7.5</v>
      </c>
      <c r="AG22" s="79">
        <f t="shared" si="11"/>
        <v>7.5</v>
      </c>
      <c r="AH22" s="79">
        <f t="shared" si="11"/>
        <v>7.5</v>
      </c>
      <c r="AI22" s="79">
        <f t="shared" si="11"/>
        <v>5.625</v>
      </c>
      <c r="AJ22" s="79">
        <f t="shared" si="11"/>
        <v>5.625</v>
      </c>
      <c r="AK22" s="79">
        <f t="shared" si="11"/>
        <v>7.5</v>
      </c>
      <c r="AL22" s="80">
        <f t="shared" si="9"/>
        <v>151.875</v>
      </c>
      <c r="AM22" s="85">
        <f>SUM(AL15:AL22)</f>
        <v>1171.875</v>
      </c>
      <c r="AN22" s="63">
        <f>+AM22/$AK$14</f>
        <v>50.951086956521742</v>
      </c>
    </row>
    <row r="23" spans="1:41" x14ac:dyDescent="0.25">
      <c r="A23" t="s">
        <v>87</v>
      </c>
      <c r="N23" s="69" t="s">
        <v>70</v>
      </c>
      <c r="O23" s="81">
        <f>IF(O11="SS",$I$11,IF(O11="S",$H$11,IF(O11="TS",$G$11,IF(O11="STS",$F$11,0))))</f>
        <v>15</v>
      </c>
      <c r="P23" s="81">
        <f t="shared" ref="P23:AK23" si="12">IF(P11="SS",$I$11,IF(P11="S",$H$11,IF(P11="TS",$G$11,IF(P11="STS",$F$11,0))))</f>
        <v>20</v>
      </c>
      <c r="Q23" s="81">
        <f t="shared" si="12"/>
        <v>20</v>
      </c>
      <c r="R23" s="81">
        <f>IF(R11="SS",$I$11,IF(R11="S",$H$11,IF(R11="TS",$G$11,IF(R11="STS",$F$11,0))))</f>
        <v>15</v>
      </c>
      <c r="S23" s="81">
        <f t="shared" si="12"/>
        <v>20</v>
      </c>
      <c r="T23" s="81">
        <f t="shared" si="12"/>
        <v>20</v>
      </c>
      <c r="U23" s="81">
        <f t="shared" si="12"/>
        <v>20</v>
      </c>
      <c r="V23" s="81">
        <f t="shared" si="12"/>
        <v>15</v>
      </c>
      <c r="W23" s="81">
        <f>IF(W11="SS",$I$11,IF(W11="S",$H$11,IF(W11="TS",$G$11,IF(W11="STS",$F$11,0))))</f>
        <v>20</v>
      </c>
      <c r="X23" s="81">
        <f t="shared" si="12"/>
        <v>20</v>
      </c>
      <c r="Y23" s="81">
        <f t="shared" si="12"/>
        <v>20</v>
      </c>
      <c r="Z23" s="81">
        <f t="shared" si="12"/>
        <v>20</v>
      </c>
      <c r="AA23" s="81">
        <f t="shared" si="12"/>
        <v>15</v>
      </c>
      <c r="AB23" s="81">
        <f t="shared" si="12"/>
        <v>15</v>
      </c>
      <c r="AC23" s="81">
        <f t="shared" si="12"/>
        <v>20</v>
      </c>
      <c r="AD23" s="81">
        <f t="shared" si="12"/>
        <v>15</v>
      </c>
      <c r="AE23" s="81">
        <f t="shared" si="12"/>
        <v>15</v>
      </c>
      <c r="AF23" s="81">
        <f t="shared" si="12"/>
        <v>20</v>
      </c>
      <c r="AG23" s="81">
        <f t="shared" si="12"/>
        <v>20</v>
      </c>
      <c r="AH23" s="81">
        <f t="shared" si="12"/>
        <v>20</v>
      </c>
      <c r="AI23" s="81">
        <f t="shared" si="12"/>
        <v>20</v>
      </c>
      <c r="AJ23" s="81">
        <f t="shared" si="12"/>
        <v>20</v>
      </c>
      <c r="AK23" s="81">
        <f t="shared" si="12"/>
        <v>20</v>
      </c>
      <c r="AL23" s="82">
        <f t="shared" si="9"/>
        <v>425</v>
      </c>
      <c r="AM23" s="63"/>
      <c r="AN23" s="63"/>
    </row>
    <row r="24" spans="1:41" x14ac:dyDescent="0.25">
      <c r="A24" t="s">
        <v>88</v>
      </c>
      <c r="N24" s="69" t="s">
        <v>71</v>
      </c>
      <c r="O24" s="81">
        <f>IF(O12="SS",$I$11,IF(O12="S",$H$11,IF(O12="TS",$G$11,IF(O12="STS",$F$11,0))))</f>
        <v>15</v>
      </c>
      <c r="P24" s="81">
        <f t="shared" ref="P24:AE24" si="13">IF(P12="SS",$I$11,IF(P12="S",$H$11,IF(P12="TS",$G$11,IF(P12="STS",$F$11,0))))</f>
        <v>20</v>
      </c>
      <c r="Q24" s="81">
        <f t="shared" si="13"/>
        <v>20</v>
      </c>
      <c r="R24" s="81">
        <f t="shared" si="13"/>
        <v>15</v>
      </c>
      <c r="S24" s="81">
        <f t="shared" si="13"/>
        <v>20</v>
      </c>
      <c r="T24" s="81">
        <f t="shared" si="13"/>
        <v>20</v>
      </c>
      <c r="U24" s="81">
        <f t="shared" si="13"/>
        <v>20</v>
      </c>
      <c r="V24" s="81">
        <f t="shared" si="13"/>
        <v>20</v>
      </c>
      <c r="W24" s="81">
        <f t="shared" si="13"/>
        <v>20</v>
      </c>
      <c r="X24" s="81">
        <f t="shared" si="13"/>
        <v>15</v>
      </c>
      <c r="Y24" s="81">
        <f t="shared" si="13"/>
        <v>20</v>
      </c>
      <c r="Z24" s="81">
        <f t="shared" si="13"/>
        <v>15</v>
      </c>
      <c r="AA24" s="81">
        <f t="shared" si="13"/>
        <v>15</v>
      </c>
      <c r="AB24" s="81">
        <f>IF(AB12="SS",$I$11,IF(AB12="S",$H$11,IF(AB12="TS",$G$11,IF(AB12="STS",$F$11,0))))</f>
        <v>20</v>
      </c>
      <c r="AC24" s="81">
        <f t="shared" si="13"/>
        <v>20</v>
      </c>
      <c r="AD24" s="81">
        <f t="shared" si="13"/>
        <v>15</v>
      </c>
      <c r="AE24" s="81">
        <f t="shared" si="13"/>
        <v>15</v>
      </c>
      <c r="AF24" s="81">
        <f>IF(AF12="SS",$I$11,IF(AF12="S",$H$11,IF(AF12="TS",$G$11,IF(AF12="STS",$F$11,0))))</f>
        <v>20</v>
      </c>
      <c r="AG24" s="81">
        <f>IF(AG12="SS",$I$11,IF(AG12="S",$H$11,IF(AG12="TS",$G$11,IF(AG12="STS",$F$11,0))))</f>
        <v>20</v>
      </c>
      <c r="AH24" s="81">
        <f t="shared" ref="AH24:AK24" si="14">IF(AH12="SS",$I$11,IF(AH12="S",$H$11,IF(AH12="TS",$G$11,IF(AH12="STS",$F$11,0))))</f>
        <v>20</v>
      </c>
      <c r="AI24" s="81">
        <f t="shared" si="14"/>
        <v>20</v>
      </c>
      <c r="AJ24" s="81">
        <f t="shared" si="14"/>
        <v>20</v>
      </c>
      <c r="AK24" s="81">
        <f t="shared" si="14"/>
        <v>20</v>
      </c>
      <c r="AL24" s="82">
        <f t="shared" si="9"/>
        <v>425</v>
      </c>
      <c r="AM24" s="63">
        <f>SUM(AL23:AL24)</f>
        <v>850</v>
      </c>
      <c r="AN24" s="63">
        <f>+AM24/AG14</f>
        <v>44.736842105263158</v>
      </c>
    </row>
    <row r="25" spans="1:41" x14ac:dyDescent="0.25">
      <c r="O25" s="2">
        <f t="shared" ref="O25:AK25" si="15">SUM(O15:O24)</f>
        <v>82.5</v>
      </c>
      <c r="P25" s="2">
        <f t="shared" si="15"/>
        <v>94.375</v>
      </c>
      <c r="Q25" s="2">
        <f t="shared" si="15"/>
        <v>90.625</v>
      </c>
      <c r="R25" s="2">
        <f t="shared" si="15"/>
        <v>71.25</v>
      </c>
      <c r="S25" s="2">
        <f t="shared" si="15"/>
        <v>98.125</v>
      </c>
      <c r="T25" s="2">
        <f t="shared" si="15"/>
        <v>96.25</v>
      </c>
      <c r="U25" s="2">
        <f t="shared" si="15"/>
        <v>94.375</v>
      </c>
      <c r="V25" s="2">
        <f t="shared" si="15"/>
        <v>83.75</v>
      </c>
      <c r="W25" s="2">
        <f t="shared" si="15"/>
        <v>81.25</v>
      </c>
      <c r="X25" s="2">
        <f t="shared" si="15"/>
        <v>81.875</v>
      </c>
      <c r="Y25" s="2">
        <f t="shared" si="15"/>
        <v>100</v>
      </c>
      <c r="Z25" s="2">
        <f t="shared" si="15"/>
        <v>81.875</v>
      </c>
      <c r="AA25" s="2">
        <f t="shared" si="15"/>
        <v>75</v>
      </c>
      <c r="AB25" s="2">
        <f t="shared" si="15"/>
        <v>85.625</v>
      </c>
      <c r="AC25" s="2">
        <f t="shared" si="15"/>
        <v>98.125</v>
      </c>
      <c r="AD25" s="2">
        <f t="shared" si="15"/>
        <v>69.375</v>
      </c>
      <c r="AE25" s="2">
        <f t="shared" si="15"/>
        <v>76.875</v>
      </c>
      <c r="AF25" s="2">
        <f t="shared" si="15"/>
        <v>94.375</v>
      </c>
      <c r="AG25" s="2">
        <f t="shared" si="15"/>
        <v>94.375</v>
      </c>
      <c r="AH25" s="113">
        <f t="shared" si="15"/>
        <v>90.625</v>
      </c>
      <c r="AI25" s="113">
        <f t="shared" si="15"/>
        <v>90.625</v>
      </c>
      <c r="AJ25" s="113">
        <f t="shared" si="15"/>
        <v>94.375</v>
      </c>
      <c r="AK25" s="113">
        <f t="shared" si="15"/>
        <v>96.25</v>
      </c>
      <c r="AL25" s="83">
        <f>SUM(AL15:AL24)</f>
        <v>2021.875</v>
      </c>
      <c r="AM25" s="63"/>
      <c r="AN25" s="63">
        <f>SUM(AN22:AN24)</f>
        <v>95.687929061784899</v>
      </c>
      <c r="AO25" t="str">
        <f>IF((AN25)&lt;25,"Tidak bermanfaat",IF((AN25)&lt;50,"Belum bermanfaat",IF((AN25)&lt;75,"Bermanfaat",IF((AN25)&lt;=100,"Sangat bermanfaat",0))))</f>
        <v>Sangat bermanfaat</v>
      </c>
    </row>
  </sheetData>
  <mergeCells count="2">
    <mergeCell ref="A2:D2"/>
    <mergeCell ref="A1:AO1"/>
  </mergeCells>
  <printOptions horizontalCentered="1"/>
  <pageMargins left="0.25" right="0.25" top="0.75" bottom="0.75" header="0.3" footer="0.3"/>
  <pageSetup paperSize="9" scale="50" orientation="landscape" horizontalDpi="360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view="pageBreakPreview" topLeftCell="U1" zoomScale="60" zoomScaleNormal="70" workbookViewId="0">
      <selection activeCell="I10" sqref="I2:J10"/>
    </sheetView>
  </sheetViews>
  <sheetFormatPr defaultColWidth="8.85546875" defaultRowHeight="15" x14ac:dyDescent="0.25"/>
  <cols>
    <col min="1" max="1" width="13.140625" customWidth="1"/>
    <col min="2" max="2" width="4.42578125" customWidth="1"/>
    <col min="3" max="3" width="3.42578125" customWidth="1"/>
    <col min="4" max="4" width="3.7109375" customWidth="1"/>
    <col min="5" max="5" width="12.28515625" customWidth="1"/>
    <col min="6" max="9" width="6.7109375" customWidth="1"/>
    <col min="13" max="13" width="4.140625" customWidth="1"/>
    <col min="14" max="22" width="4.85546875" style="2" customWidth="1"/>
    <col min="23" max="23" width="5" style="2" customWidth="1"/>
    <col min="24" max="24" width="5" style="77" customWidth="1"/>
    <col min="25" max="25" width="5" customWidth="1"/>
    <col min="26" max="26" width="5" style="63" customWidth="1"/>
    <col min="27" max="28" width="5" customWidth="1"/>
    <col min="29" max="29" width="5" style="84" customWidth="1"/>
    <col min="30" max="36" width="5" customWidth="1"/>
    <col min="37" max="38" width="10.85546875" customWidth="1"/>
    <col min="40" max="42" width="6.85546875" customWidth="1"/>
  </cols>
  <sheetData>
    <row r="1" spans="1:42" ht="26.25" x14ac:dyDescent="0.4">
      <c r="A1" s="144" t="s">
        <v>189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</row>
    <row r="2" spans="1:42" ht="23.25" x14ac:dyDescent="0.35">
      <c r="A2" s="139" t="s">
        <v>125</v>
      </c>
      <c r="B2" s="139"/>
      <c r="C2" s="139"/>
      <c r="D2" s="139"/>
      <c r="F2" s="62" t="s">
        <v>6</v>
      </c>
      <c r="G2" s="62" t="s">
        <v>5</v>
      </c>
      <c r="H2" s="62" t="s">
        <v>3</v>
      </c>
      <c r="I2" s="62" t="s">
        <v>4</v>
      </c>
      <c r="J2" s="52"/>
      <c r="K2" s="52"/>
      <c r="M2" t="s">
        <v>79</v>
      </c>
      <c r="N2" s="2">
        <v>1</v>
      </c>
      <c r="O2" s="2">
        <v>2</v>
      </c>
      <c r="P2" s="2">
        <v>3</v>
      </c>
      <c r="Q2" s="2">
        <v>4</v>
      </c>
      <c r="R2" s="2">
        <v>5</v>
      </c>
      <c r="S2" s="2">
        <v>6</v>
      </c>
      <c r="T2" s="2">
        <v>7</v>
      </c>
      <c r="U2" s="2">
        <v>8</v>
      </c>
      <c r="V2" s="2">
        <v>9</v>
      </c>
      <c r="W2" s="2">
        <v>10</v>
      </c>
      <c r="X2" s="2">
        <v>11</v>
      </c>
      <c r="Y2" s="2">
        <v>12</v>
      </c>
      <c r="Z2" s="2">
        <v>13</v>
      </c>
      <c r="AA2" s="2">
        <v>14</v>
      </c>
      <c r="AB2" s="2">
        <v>15</v>
      </c>
      <c r="AC2" s="2">
        <v>16</v>
      </c>
      <c r="AD2" s="2">
        <v>17</v>
      </c>
      <c r="AE2" s="2">
        <v>18</v>
      </c>
      <c r="AF2" s="111">
        <v>19</v>
      </c>
      <c r="AG2" s="111">
        <v>20</v>
      </c>
      <c r="AH2" s="111">
        <v>21</v>
      </c>
      <c r="AI2" s="111">
        <v>22</v>
      </c>
      <c r="AJ2" s="111">
        <v>23</v>
      </c>
      <c r="AK2" s="63"/>
      <c r="AL2" s="6" t="s">
        <v>4</v>
      </c>
      <c r="AM2" s="6" t="s">
        <v>3</v>
      </c>
      <c r="AN2" s="6" t="s">
        <v>5</v>
      </c>
      <c r="AO2" s="6" t="s">
        <v>6</v>
      </c>
    </row>
    <row r="3" spans="1:42" x14ac:dyDescent="0.25">
      <c r="A3" t="s">
        <v>80</v>
      </c>
      <c r="B3" s="64">
        <v>60</v>
      </c>
      <c r="C3" s="52" t="s">
        <v>81</v>
      </c>
      <c r="D3">
        <v>8</v>
      </c>
      <c r="F3" s="52">
        <v>1</v>
      </c>
      <c r="G3" s="52">
        <v>2</v>
      </c>
      <c r="H3" s="52">
        <v>3</v>
      </c>
      <c r="I3" s="52">
        <v>4</v>
      </c>
      <c r="J3" s="52">
        <f>+COUNTA(F2:I2)</f>
        <v>4</v>
      </c>
      <c r="K3" s="65">
        <f>+$B$3/$J$3</f>
        <v>15</v>
      </c>
      <c r="M3" s="52" t="s">
        <v>62</v>
      </c>
      <c r="N3" s="2" t="s">
        <v>4</v>
      </c>
      <c r="O3" s="2" t="s">
        <v>4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4</v>
      </c>
      <c r="U3" s="2" t="s">
        <v>4</v>
      </c>
      <c r="V3" s="2" t="s">
        <v>3</v>
      </c>
      <c r="W3" s="2" t="s">
        <v>3</v>
      </c>
      <c r="X3" s="2" t="s">
        <v>4</v>
      </c>
      <c r="Y3" s="2" t="s">
        <v>4</v>
      </c>
      <c r="Z3" s="2" t="s">
        <v>4</v>
      </c>
      <c r="AA3" s="2" t="s">
        <v>4</v>
      </c>
      <c r="AB3" s="2" t="s">
        <v>3</v>
      </c>
      <c r="AC3" s="2" t="s">
        <v>4</v>
      </c>
      <c r="AD3" s="2" t="s">
        <v>4</v>
      </c>
      <c r="AE3" s="2" t="s">
        <v>3</v>
      </c>
      <c r="AF3" s="113" t="s">
        <v>4</v>
      </c>
      <c r="AG3" s="113" t="s">
        <v>3</v>
      </c>
      <c r="AH3" s="113" t="s">
        <v>4</v>
      </c>
      <c r="AI3" s="113" t="s">
        <v>4</v>
      </c>
      <c r="AJ3" s="113" t="s">
        <v>4</v>
      </c>
      <c r="AK3" s="79" t="s">
        <v>62</v>
      </c>
      <c r="AL3" s="2">
        <f>COUNTIF($N3:$AJ3,$AL$2)</f>
        <v>14</v>
      </c>
      <c r="AM3" s="2">
        <f>COUNTIF($N3:$AJ3,$AM$2)</f>
        <v>9</v>
      </c>
      <c r="AN3" s="2">
        <f>COUNTIF($N3:$AJ3,$AN$2)</f>
        <v>0</v>
      </c>
      <c r="AO3" s="2">
        <f>COUNTIF($N3:$AJ3,$AO$2)</f>
        <v>0</v>
      </c>
      <c r="AP3">
        <f>SUM(AL3:AO3)</f>
        <v>23</v>
      </c>
    </row>
    <row r="4" spans="1:42" x14ac:dyDescent="0.25">
      <c r="A4" t="s">
        <v>82</v>
      </c>
      <c r="B4" s="67">
        <v>40</v>
      </c>
      <c r="C4" s="67" t="s">
        <v>81</v>
      </c>
      <c r="D4">
        <v>2</v>
      </c>
      <c r="F4" s="52"/>
      <c r="G4" s="52"/>
      <c r="H4" s="52"/>
      <c r="I4" s="52"/>
      <c r="J4" s="52">
        <f>+$D$3</f>
        <v>8</v>
      </c>
      <c r="K4" s="65">
        <f>+K3/J4</f>
        <v>1.875</v>
      </c>
      <c r="M4" s="52" t="s">
        <v>63</v>
      </c>
      <c r="N4" s="2" t="s">
        <v>4</v>
      </c>
      <c r="O4" s="2" t="s">
        <v>4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4</v>
      </c>
      <c r="U4" s="2" t="s">
        <v>4</v>
      </c>
      <c r="V4" s="2" t="s">
        <v>4</v>
      </c>
      <c r="W4" s="2" t="s">
        <v>3</v>
      </c>
      <c r="X4" s="2" t="s">
        <v>3</v>
      </c>
      <c r="Y4" s="2" t="s">
        <v>3</v>
      </c>
      <c r="Z4" s="2" t="s">
        <v>4</v>
      </c>
      <c r="AA4" s="2" t="s">
        <v>4</v>
      </c>
      <c r="AB4" s="2" t="s">
        <v>3</v>
      </c>
      <c r="AC4" s="2" t="s">
        <v>3</v>
      </c>
      <c r="AD4" s="2" t="s">
        <v>3</v>
      </c>
      <c r="AE4" s="2" t="s">
        <v>3</v>
      </c>
      <c r="AF4" s="113" t="s">
        <v>4</v>
      </c>
      <c r="AG4" s="113" t="s">
        <v>3</v>
      </c>
      <c r="AH4" s="113" t="s">
        <v>4</v>
      </c>
      <c r="AI4" s="113" t="s">
        <v>4</v>
      </c>
      <c r="AJ4" s="113" t="s">
        <v>4</v>
      </c>
      <c r="AK4" s="79" t="s">
        <v>63</v>
      </c>
      <c r="AL4" s="113">
        <f t="shared" ref="AL4:AL12" si="0">COUNTIF($N4:$AJ4,$AL$2)</f>
        <v>11</v>
      </c>
      <c r="AM4" s="113">
        <f t="shared" ref="AM4:AM12" si="1">COUNTIF($N4:$AJ4,$AM$2)</f>
        <v>12</v>
      </c>
      <c r="AN4" s="113">
        <f t="shared" ref="AN4:AN12" si="2">COUNTIF($N4:$AJ4,$AN$2)</f>
        <v>0</v>
      </c>
      <c r="AO4" s="113">
        <f t="shared" ref="AO4:AO12" si="3">COUNTIF($N4:$AJ4,$AO$2)</f>
        <v>0</v>
      </c>
      <c r="AP4">
        <f t="shared" ref="AP4:AP12" si="4">SUM(AL4:AO4)</f>
        <v>23</v>
      </c>
    </row>
    <row r="5" spans="1:42" x14ac:dyDescent="0.25">
      <c r="D5">
        <f>SUM(D3:D4)</f>
        <v>10</v>
      </c>
      <c r="F5" s="65">
        <f>+$K$4*F3</f>
        <v>1.875</v>
      </c>
      <c r="G5" s="65">
        <f t="shared" ref="G5:I5" si="5">+$K$4*G3</f>
        <v>3.75</v>
      </c>
      <c r="H5" s="65">
        <f t="shared" si="5"/>
        <v>5.625</v>
      </c>
      <c r="I5" s="65">
        <f t="shared" si="5"/>
        <v>7.5</v>
      </c>
      <c r="J5" s="52"/>
      <c r="K5" s="52"/>
      <c r="M5" s="52" t="s">
        <v>64</v>
      </c>
      <c r="N5" s="2" t="s">
        <v>4</v>
      </c>
      <c r="O5" s="2" t="s">
        <v>4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4</v>
      </c>
      <c r="U5" s="2" t="s">
        <v>4</v>
      </c>
      <c r="V5" s="2" t="s">
        <v>4</v>
      </c>
      <c r="W5" s="2" t="s">
        <v>4</v>
      </c>
      <c r="X5" s="2" t="s">
        <v>4</v>
      </c>
      <c r="Y5" s="2" t="s">
        <v>4</v>
      </c>
      <c r="Z5" s="2" t="s">
        <v>4</v>
      </c>
      <c r="AA5" s="2" t="s">
        <v>4</v>
      </c>
      <c r="AB5" s="2" t="s">
        <v>3</v>
      </c>
      <c r="AC5" s="2" t="s">
        <v>4</v>
      </c>
      <c r="AD5" s="2" t="s">
        <v>4</v>
      </c>
      <c r="AE5" s="2" t="s">
        <v>3</v>
      </c>
      <c r="AF5" s="113" t="s">
        <v>4</v>
      </c>
      <c r="AG5" s="113" t="s">
        <v>4</v>
      </c>
      <c r="AH5" s="113" t="s">
        <v>4</v>
      </c>
      <c r="AI5" s="113" t="s">
        <v>4</v>
      </c>
      <c r="AJ5" s="113" t="s">
        <v>4</v>
      </c>
      <c r="AK5" s="79" t="s">
        <v>64</v>
      </c>
      <c r="AL5" s="113">
        <f t="shared" si="0"/>
        <v>17</v>
      </c>
      <c r="AM5" s="113">
        <f t="shared" si="1"/>
        <v>6</v>
      </c>
      <c r="AN5" s="113">
        <f t="shared" si="2"/>
        <v>0</v>
      </c>
      <c r="AO5" s="113">
        <f t="shared" si="3"/>
        <v>0</v>
      </c>
      <c r="AP5">
        <f t="shared" si="4"/>
        <v>23</v>
      </c>
    </row>
    <row r="6" spans="1:42" x14ac:dyDescent="0.25">
      <c r="F6" s="52">
        <f>+F5*$J$4</f>
        <v>15</v>
      </c>
      <c r="G6" s="52">
        <f>+G5*$J$4</f>
        <v>30</v>
      </c>
      <c r="H6" s="52">
        <f>+H5*$J$4</f>
        <v>45</v>
      </c>
      <c r="I6" s="52">
        <f>+I5*$J$4</f>
        <v>60</v>
      </c>
      <c r="J6" s="52"/>
      <c r="K6" s="52"/>
      <c r="M6" s="52" t="s">
        <v>65</v>
      </c>
      <c r="N6" s="2" t="s">
        <v>4</v>
      </c>
      <c r="O6" s="2" t="s">
        <v>4</v>
      </c>
      <c r="P6" s="2" t="s">
        <v>3</v>
      </c>
      <c r="Q6" s="2" t="s">
        <v>4</v>
      </c>
      <c r="R6" s="2" t="s">
        <v>3</v>
      </c>
      <c r="S6" s="2" t="s">
        <v>3</v>
      </c>
      <c r="T6" s="2" t="s">
        <v>4</v>
      </c>
      <c r="U6" s="2" t="s">
        <v>4</v>
      </c>
      <c r="V6" s="2" t="s">
        <v>3</v>
      </c>
      <c r="W6" s="2" t="s">
        <v>4</v>
      </c>
      <c r="X6" s="2" t="s">
        <v>3</v>
      </c>
      <c r="Y6" s="2" t="s">
        <v>3</v>
      </c>
      <c r="Z6" s="2" t="s">
        <v>4</v>
      </c>
      <c r="AA6" s="2" t="s">
        <v>3</v>
      </c>
      <c r="AB6" s="2" t="s">
        <v>3</v>
      </c>
      <c r="AC6" s="2" t="s">
        <v>3</v>
      </c>
      <c r="AD6" s="2" t="s">
        <v>3</v>
      </c>
      <c r="AE6" s="2" t="s">
        <v>3</v>
      </c>
      <c r="AF6" s="113" t="s">
        <v>4</v>
      </c>
      <c r="AG6" s="113" t="s">
        <v>4</v>
      </c>
      <c r="AH6" s="113" t="s">
        <v>3</v>
      </c>
      <c r="AI6" s="113" t="s">
        <v>3</v>
      </c>
      <c r="AJ6" s="113" t="s">
        <v>4</v>
      </c>
      <c r="AK6" s="79" t="s">
        <v>65</v>
      </c>
      <c r="AL6" s="113">
        <f t="shared" si="0"/>
        <v>10</v>
      </c>
      <c r="AM6" s="113">
        <f t="shared" si="1"/>
        <v>13</v>
      </c>
      <c r="AN6" s="113">
        <f t="shared" si="2"/>
        <v>0</v>
      </c>
      <c r="AO6" s="113">
        <f t="shared" si="3"/>
        <v>0</v>
      </c>
      <c r="AP6">
        <f t="shared" si="4"/>
        <v>23</v>
      </c>
    </row>
    <row r="7" spans="1:42" x14ac:dyDescent="0.25">
      <c r="M7" s="52" t="s">
        <v>66</v>
      </c>
      <c r="N7" s="2" t="s">
        <v>3</v>
      </c>
      <c r="O7" s="2" t="s">
        <v>4</v>
      </c>
      <c r="P7" s="2" t="s">
        <v>3</v>
      </c>
      <c r="Q7" s="2" t="s">
        <v>3</v>
      </c>
      <c r="R7" s="2" t="s">
        <v>3</v>
      </c>
      <c r="S7" s="2" t="s">
        <v>3</v>
      </c>
      <c r="T7" s="2" t="s">
        <v>3</v>
      </c>
      <c r="U7" s="2" t="s">
        <v>4</v>
      </c>
      <c r="V7" s="2" t="s">
        <v>3</v>
      </c>
      <c r="W7" s="2" t="s">
        <v>4</v>
      </c>
      <c r="X7" s="2" t="s">
        <v>4</v>
      </c>
      <c r="Y7" s="2" t="s">
        <v>4</v>
      </c>
      <c r="Z7" s="2" t="s">
        <v>4</v>
      </c>
      <c r="AA7" s="2" t="s">
        <v>4</v>
      </c>
      <c r="AB7" s="2" t="s">
        <v>3</v>
      </c>
      <c r="AC7" s="2" t="s">
        <v>4</v>
      </c>
      <c r="AD7" s="2" t="s">
        <v>4</v>
      </c>
      <c r="AE7" s="2" t="s">
        <v>3</v>
      </c>
      <c r="AF7" s="113" t="s">
        <v>3</v>
      </c>
      <c r="AG7" s="113" t="s">
        <v>4</v>
      </c>
      <c r="AH7" s="113" t="s">
        <v>3</v>
      </c>
      <c r="AI7" s="113" t="s">
        <v>3</v>
      </c>
      <c r="AJ7" s="113" t="s">
        <v>4</v>
      </c>
      <c r="AK7" s="79" t="s">
        <v>66</v>
      </c>
      <c r="AL7" s="113">
        <f t="shared" si="0"/>
        <v>11</v>
      </c>
      <c r="AM7" s="113">
        <f t="shared" si="1"/>
        <v>12</v>
      </c>
      <c r="AN7" s="113">
        <f t="shared" si="2"/>
        <v>0</v>
      </c>
      <c r="AO7" s="113">
        <f t="shared" si="3"/>
        <v>0</v>
      </c>
      <c r="AP7">
        <f t="shared" si="4"/>
        <v>23</v>
      </c>
    </row>
    <row r="8" spans="1:42" x14ac:dyDescent="0.25">
      <c r="F8" s="68" t="s">
        <v>6</v>
      </c>
      <c r="G8" s="68" t="s">
        <v>5</v>
      </c>
      <c r="H8" s="68" t="s">
        <v>3</v>
      </c>
      <c r="I8" s="68" t="s">
        <v>4</v>
      </c>
      <c r="J8" s="69"/>
      <c r="K8" s="69"/>
      <c r="M8" s="52" t="s">
        <v>67</v>
      </c>
      <c r="N8" s="2" t="s">
        <v>4</v>
      </c>
      <c r="O8" s="2" t="s">
        <v>4</v>
      </c>
      <c r="P8" s="2" t="s">
        <v>3</v>
      </c>
      <c r="Q8" s="2" t="s">
        <v>3</v>
      </c>
      <c r="R8" s="2" t="s">
        <v>3</v>
      </c>
      <c r="S8" s="2" t="s">
        <v>3</v>
      </c>
      <c r="T8" s="2" t="s">
        <v>4</v>
      </c>
      <c r="U8" s="2" t="s">
        <v>4</v>
      </c>
      <c r="V8" s="2" t="s">
        <v>3</v>
      </c>
      <c r="W8" s="2" t="s">
        <v>3</v>
      </c>
      <c r="X8" s="2" t="s">
        <v>4</v>
      </c>
      <c r="Y8" s="2" t="s">
        <v>4</v>
      </c>
      <c r="Z8" s="2" t="s">
        <v>4</v>
      </c>
      <c r="AA8" s="2" t="s">
        <v>4</v>
      </c>
      <c r="AB8" s="2" t="s">
        <v>3</v>
      </c>
      <c r="AC8" s="2" t="s">
        <v>4</v>
      </c>
      <c r="AD8" s="2" t="s">
        <v>4</v>
      </c>
      <c r="AE8" s="2" t="s">
        <v>4</v>
      </c>
      <c r="AF8" s="113" t="s">
        <v>3</v>
      </c>
      <c r="AG8" s="113" t="s">
        <v>3</v>
      </c>
      <c r="AH8" s="113" t="s">
        <v>3</v>
      </c>
      <c r="AI8" s="113" t="s">
        <v>3</v>
      </c>
      <c r="AJ8" s="113" t="s">
        <v>4</v>
      </c>
      <c r="AK8" s="79" t="s">
        <v>67</v>
      </c>
      <c r="AL8" s="113">
        <f t="shared" si="0"/>
        <v>12</v>
      </c>
      <c r="AM8" s="113">
        <f t="shared" si="1"/>
        <v>11</v>
      </c>
      <c r="AN8" s="113">
        <f t="shared" si="2"/>
        <v>0</v>
      </c>
      <c r="AO8" s="113">
        <f t="shared" si="3"/>
        <v>0</v>
      </c>
      <c r="AP8">
        <f t="shared" si="4"/>
        <v>23</v>
      </c>
    </row>
    <row r="9" spans="1:42" x14ac:dyDescent="0.25">
      <c r="F9" s="69">
        <v>1</v>
      </c>
      <c r="G9" s="69">
        <v>2</v>
      </c>
      <c r="H9" s="69">
        <v>3</v>
      </c>
      <c r="I9" s="69">
        <v>4</v>
      </c>
      <c r="J9" s="69">
        <f>+COUNTA(F8:I8)</f>
        <v>4</v>
      </c>
      <c r="K9" s="70">
        <f>+$B$4/$J$9</f>
        <v>10</v>
      </c>
      <c r="M9" s="52" t="s">
        <v>68</v>
      </c>
      <c r="N9" s="2" t="s">
        <v>4</v>
      </c>
      <c r="O9" s="2" t="s">
        <v>4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4</v>
      </c>
      <c r="U9" s="2" t="s">
        <v>4</v>
      </c>
      <c r="V9" s="2" t="s">
        <v>3</v>
      </c>
      <c r="W9" s="2" t="s">
        <v>4</v>
      </c>
      <c r="X9" s="2" t="s">
        <v>4</v>
      </c>
      <c r="Y9" s="2" t="s">
        <v>4</v>
      </c>
      <c r="Z9" s="2" t="s">
        <v>4</v>
      </c>
      <c r="AA9" s="2" t="s">
        <v>4</v>
      </c>
      <c r="AB9" s="2" t="s">
        <v>3</v>
      </c>
      <c r="AC9" s="2" t="s">
        <v>4</v>
      </c>
      <c r="AD9" s="2" t="s">
        <v>4</v>
      </c>
      <c r="AE9" s="2" t="s">
        <v>4</v>
      </c>
      <c r="AF9" s="113" t="s">
        <v>3</v>
      </c>
      <c r="AG9" s="113" t="s">
        <v>3</v>
      </c>
      <c r="AH9" s="113" t="s">
        <v>3</v>
      </c>
      <c r="AI9" s="113" t="s">
        <v>4</v>
      </c>
      <c r="AJ9" s="113" t="s">
        <v>4</v>
      </c>
      <c r="AK9" s="79" t="s">
        <v>68</v>
      </c>
      <c r="AL9" s="113">
        <f t="shared" si="0"/>
        <v>14</v>
      </c>
      <c r="AM9" s="113">
        <f t="shared" si="1"/>
        <v>9</v>
      </c>
      <c r="AN9" s="113">
        <f t="shared" si="2"/>
        <v>0</v>
      </c>
      <c r="AO9" s="113">
        <f t="shared" si="3"/>
        <v>0</v>
      </c>
      <c r="AP9">
        <f t="shared" si="4"/>
        <v>23</v>
      </c>
    </row>
    <row r="10" spans="1:42" x14ac:dyDescent="0.25">
      <c r="F10" s="69"/>
      <c r="G10" s="69"/>
      <c r="H10" s="69"/>
      <c r="I10" s="69"/>
      <c r="J10" s="69">
        <f>+$D$4</f>
        <v>2</v>
      </c>
      <c r="K10" s="70">
        <f>+K9/J10</f>
        <v>5</v>
      </c>
      <c r="M10" s="52" t="s">
        <v>69</v>
      </c>
      <c r="N10" s="2" t="s">
        <v>4</v>
      </c>
      <c r="O10" s="2" t="s">
        <v>4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4</v>
      </c>
      <c r="U10" s="2" t="s">
        <v>4</v>
      </c>
      <c r="V10" s="2" t="s">
        <v>3</v>
      </c>
      <c r="W10" s="2" t="s">
        <v>3</v>
      </c>
      <c r="X10" s="2" t="s">
        <v>3</v>
      </c>
      <c r="Y10" s="2" t="s">
        <v>4</v>
      </c>
      <c r="Z10" s="2" t="s">
        <v>4</v>
      </c>
      <c r="AA10" s="2" t="s">
        <v>4</v>
      </c>
      <c r="AB10" s="2" t="s">
        <v>3</v>
      </c>
      <c r="AC10" s="2" t="s">
        <v>4</v>
      </c>
      <c r="AD10" s="2" t="s">
        <v>4</v>
      </c>
      <c r="AE10" s="2" t="s">
        <v>4</v>
      </c>
      <c r="AF10" s="113" t="s">
        <v>3</v>
      </c>
      <c r="AG10" s="113" t="s">
        <v>4</v>
      </c>
      <c r="AH10" s="113" t="s">
        <v>4</v>
      </c>
      <c r="AI10" s="113" t="s">
        <v>4</v>
      </c>
      <c r="AJ10" s="113" t="s">
        <v>4</v>
      </c>
      <c r="AK10" s="79" t="s">
        <v>69</v>
      </c>
      <c r="AL10" s="113">
        <f t="shared" si="0"/>
        <v>14</v>
      </c>
      <c r="AM10" s="113">
        <f t="shared" si="1"/>
        <v>9</v>
      </c>
      <c r="AN10" s="113">
        <f t="shared" si="2"/>
        <v>0</v>
      </c>
      <c r="AO10" s="113">
        <f t="shared" si="3"/>
        <v>0</v>
      </c>
      <c r="AP10">
        <f t="shared" si="4"/>
        <v>23</v>
      </c>
    </row>
    <row r="11" spans="1:42" x14ac:dyDescent="0.25">
      <c r="F11" s="70">
        <f>F9*$K$10</f>
        <v>5</v>
      </c>
      <c r="G11" s="70">
        <f t="shared" ref="G11:I11" si="6">G9*$K$10</f>
        <v>10</v>
      </c>
      <c r="H11" s="70">
        <f t="shared" si="6"/>
        <v>15</v>
      </c>
      <c r="I11" s="70">
        <f t="shared" si="6"/>
        <v>20</v>
      </c>
      <c r="J11" s="69"/>
      <c r="K11" s="69"/>
      <c r="M11" s="69" t="s">
        <v>70</v>
      </c>
      <c r="N11" s="2" t="s">
        <v>3</v>
      </c>
      <c r="O11" s="2" t="s">
        <v>4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  <c r="U11" s="2" t="s">
        <v>4</v>
      </c>
      <c r="V11" s="2" t="s">
        <v>3</v>
      </c>
      <c r="W11" s="2" t="s">
        <v>3</v>
      </c>
      <c r="X11" s="2" t="s">
        <v>3</v>
      </c>
      <c r="Y11" s="2" t="s">
        <v>3</v>
      </c>
      <c r="Z11" s="2" t="s">
        <v>4</v>
      </c>
      <c r="AA11" s="2" t="s">
        <v>4</v>
      </c>
      <c r="AB11" s="2" t="s">
        <v>3</v>
      </c>
      <c r="AC11" s="2" t="s">
        <v>4</v>
      </c>
      <c r="AD11" s="2" t="s">
        <v>3</v>
      </c>
      <c r="AE11" s="2" t="s">
        <v>3</v>
      </c>
      <c r="AF11" s="113" t="s">
        <v>4</v>
      </c>
      <c r="AG11" s="113" t="s">
        <v>4</v>
      </c>
      <c r="AH11" s="113" t="s">
        <v>4</v>
      </c>
      <c r="AI11" s="113" t="s">
        <v>4</v>
      </c>
      <c r="AJ11" s="113" t="s">
        <v>4</v>
      </c>
      <c r="AK11" s="81" t="s">
        <v>70</v>
      </c>
      <c r="AL11" s="113">
        <f t="shared" si="0"/>
        <v>10</v>
      </c>
      <c r="AM11" s="113">
        <f t="shared" si="1"/>
        <v>13</v>
      </c>
      <c r="AN11" s="113">
        <f t="shared" si="2"/>
        <v>0</v>
      </c>
      <c r="AO11" s="113">
        <f t="shared" si="3"/>
        <v>0</v>
      </c>
      <c r="AP11">
        <f t="shared" si="4"/>
        <v>23</v>
      </c>
    </row>
    <row r="12" spans="1:42" x14ac:dyDescent="0.25">
      <c r="F12" s="69">
        <f>+F11*$J$10</f>
        <v>10</v>
      </c>
      <c r="G12" s="69">
        <f>+G11*$J$10</f>
        <v>20</v>
      </c>
      <c r="H12" s="69">
        <f>+H11*$J$10</f>
        <v>30</v>
      </c>
      <c r="I12" s="69">
        <f>+I11*$J$10</f>
        <v>40</v>
      </c>
      <c r="J12" s="69"/>
      <c r="K12" s="69"/>
      <c r="M12" s="69" t="s">
        <v>71</v>
      </c>
      <c r="N12" s="2" t="s">
        <v>4</v>
      </c>
      <c r="O12" s="2" t="s">
        <v>4</v>
      </c>
      <c r="P12" s="2" t="s">
        <v>3</v>
      </c>
      <c r="Q12" s="2" t="s">
        <v>3</v>
      </c>
      <c r="R12" s="2" t="s">
        <v>3</v>
      </c>
      <c r="S12" s="2" t="s">
        <v>3</v>
      </c>
      <c r="T12" s="2" t="s">
        <v>4</v>
      </c>
      <c r="U12" s="2" t="s">
        <v>4</v>
      </c>
      <c r="V12" s="2" t="s">
        <v>3</v>
      </c>
      <c r="W12" s="2" t="s">
        <v>3</v>
      </c>
      <c r="X12" s="2" t="s">
        <v>3</v>
      </c>
      <c r="Y12" s="2" t="s">
        <v>3</v>
      </c>
      <c r="Z12" s="2" t="s">
        <v>4</v>
      </c>
      <c r="AA12" s="2" t="s">
        <v>4</v>
      </c>
      <c r="AB12" s="2" t="s">
        <v>3</v>
      </c>
      <c r="AC12" s="2" t="s">
        <v>4</v>
      </c>
      <c r="AD12" s="2" t="s">
        <v>3</v>
      </c>
      <c r="AE12" s="2" t="s">
        <v>3</v>
      </c>
      <c r="AF12" s="113" t="s">
        <v>4</v>
      </c>
      <c r="AG12" s="113" t="s">
        <v>4</v>
      </c>
      <c r="AH12" s="113" t="s">
        <v>4</v>
      </c>
      <c r="AI12" s="113" t="s">
        <v>4</v>
      </c>
      <c r="AJ12" s="113" t="s">
        <v>4</v>
      </c>
      <c r="AK12" s="81" t="s">
        <v>71</v>
      </c>
      <c r="AL12" s="113">
        <f t="shared" si="0"/>
        <v>12</v>
      </c>
      <c r="AM12" s="113">
        <f t="shared" si="1"/>
        <v>11</v>
      </c>
      <c r="AN12" s="113">
        <f t="shared" si="2"/>
        <v>0</v>
      </c>
      <c r="AO12" s="113">
        <f t="shared" si="3"/>
        <v>0</v>
      </c>
      <c r="AP12">
        <f t="shared" si="4"/>
        <v>23</v>
      </c>
    </row>
    <row r="13" spans="1:42" x14ac:dyDescent="0.25">
      <c r="AA13" s="2"/>
    </row>
    <row r="14" spans="1:42" x14ac:dyDescent="0.25">
      <c r="N14" s="2">
        <v>1</v>
      </c>
      <c r="O14" s="2">
        <v>2</v>
      </c>
      <c r="P14" s="2">
        <v>3</v>
      </c>
      <c r="Q14" s="2">
        <v>4</v>
      </c>
      <c r="R14" s="2">
        <v>5</v>
      </c>
      <c r="S14" s="2">
        <v>6</v>
      </c>
      <c r="T14" s="2">
        <v>7</v>
      </c>
      <c r="U14" s="2">
        <v>8</v>
      </c>
      <c r="V14" s="2">
        <v>9</v>
      </c>
      <c r="W14" s="2">
        <v>10</v>
      </c>
      <c r="X14" s="2">
        <v>11</v>
      </c>
      <c r="Y14" s="2">
        <v>12</v>
      </c>
      <c r="Z14" s="2">
        <v>13</v>
      </c>
      <c r="AA14" s="2">
        <v>14</v>
      </c>
      <c r="AB14" s="2">
        <v>15</v>
      </c>
      <c r="AC14" s="2">
        <v>16</v>
      </c>
      <c r="AD14" s="2">
        <v>17</v>
      </c>
      <c r="AE14" s="2">
        <v>18</v>
      </c>
      <c r="AF14" s="111">
        <v>19</v>
      </c>
      <c r="AG14" s="111">
        <v>20</v>
      </c>
      <c r="AH14" s="111">
        <v>21</v>
      </c>
      <c r="AI14" s="111">
        <v>22</v>
      </c>
      <c r="AJ14" s="111">
        <v>23</v>
      </c>
      <c r="AK14" s="77" t="s">
        <v>84</v>
      </c>
      <c r="AM14" s="63"/>
    </row>
    <row r="15" spans="1:42" x14ac:dyDescent="0.25">
      <c r="M15" s="52" t="s">
        <v>62</v>
      </c>
      <c r="N15" s="79">
        <f t="shared" ref="N15:AF22" si="7">IF(N3="SS",$I$5,IF(N3="S",$H$5,IF(N3="TS",$G$5,IF(N3="STS",$F$5,0))))</f>
        <v>7.5</v>
      </c>
      <c r="O15" s="79">
        <f t="shared" si="7"/>
        <v>7.5</v>
      </c>
      <c r="P15" s="79">
        <f t="shared" si="7"/>
        <v>5.625</v>
      </c>
      <c r="Q15" s="79">
        <f t="shared" si="7"/>
        <v>5.625</v>
      </c>
      <c r="R15" s="79">
        <f t="shared" si="7"/>
        <v>5.625</v>
      </c>
      <c r="S15" s="79">
        <f t="shared" si="7"/>
        <v>5.625</v>
      </c>
      <c r="T15" s="79">
        <f t="shared" si="7"/>
        <v>7.5</v>
      </c>
      <c r="U15" s="79">
        <f t="shared" si="7"/>
        <v>7.5</v>
      </c>
      <c r="V15" s="79">
        <f t="shared" si="7"/>
        <v>5.625</v>
      </c>
      <c r="W15" s="79">
        <f t="shared" si="7"/>
        <v>5.625</v>
      </c>
      <c r="X15" s="79">
        <f t="shared" si="7"/>
        <v>7.5</v>
      </c>
      <c r="Y15" s="79">
        <f t="shared" si="7"/>
        <v>7.5</v>
      </c>
      <c r="Z15" s="79">
        <f t="shared" si="7"/>
        <v>7.5</v>
      </c>
      <c r="AA15" s="79">
        <f t="shared" si="7"/>
        <v>7.5</v>
      </c>
      <c r="AB15" s="79">
        <f t="shared" si="7"/>
        <v>5.625</v>
      </c>
      <c r="AC15" s="79">
        <f t="shared" si="7"/>
        <v>7.5</v>
      </c>
      <c r="AD15" s="79">
        <f t="shared" si="7"/>
        <v>7.5</v>
      </c>
      <c r="AE15" s="79">
        <f t="shared" si="7"/>
        <v>5.625</v>
      </c>
      <c r="AF15" s="79">
        <f t="shared" si="7"/>
        <v>7.5</v>
      </c>
      <c r="AG15" s="79">
        <f t="shared" ref="AG15:AJ22" si="8">IF(AG3="SS",$I$5,IF(AG3="S",$H$5,IF(AG3="TS",$G$5,IF(AG3="STS",$F$5,0))))</f>
        <v>5.625</v>
      </c>
      <c r="AH15" s="79">
        <f t="shared" si="8"/>
        <v>7.5</v>
      </c>
      <c r="AI15" s="79">
        <f t="shared" si="8"/>
        <v>7.5</v>
      </c>
      <c r="AJ15" s="79">
        <f t="shared" si="8"/>
        <v>7.5</v>
      </c>
      <c r="AK15" s="80">
        <f>SUM(N15:AJ15)</f>
        <v>155.625</v>
      </c>
      <c r="AM15" s="63"/>
    </row>
    <row r="16" spans="1:42" x14ac:dyDescent="0.25">
      <c r="M16" s="52" t="s">
        <v>63</v>
      </c>
      <c r="N16" s="79">
        <f t="shared" si="7"/>
        <v>7.5</v>
      </c>
      <c r="O16" s="79">
        <f t="shared" si="7"/>
        <v>7.5</v>
      </c>
      <c r="P16" s="79">
        <f t="shared" si="7"/>
        <v>5.625</v>
      </c>
      <c r="Q16" s="79">
        <f t="shared" si="7"/>
        <v>5.625</v>
      </c>
      <c r="R16" s="79">
        <f t="shared" si="7"/>
        <v>5.625</v>
      </c>
      <c r="S16" s="79">
        <f t="shared" si="7"/>
        <v>5.625</v>
      </c>
      <c r="T16" s="79">
        <f t="shared" si="7"/>
        <v>7.5</v>
      </c>
      <c r="U16" s="79">
        <f t="shared" si="7"/>
        <v>7.5</v>
      </c>
      <c r="V16" s="79">
        <f t="shared" si="7"/>
        <v>7.5</v>
      </c>
      <c r="W16" s="79">
        <f t="shared" si="7"/>
        <v>5.625</v>
      </c>
      <c r="X16" s="79">
        <f t="shared" si="7"/>
        <v>5.625</v>
      </c>
      <c r="Y16" s="79">
        <f t="shared" si="7"/>
        <v>5.625</v>
      </c>
      <c r="Z16" s="79">
        <f t="shared" si="7"/>
        <v>7.5</v>
      </c>
      <c r="AA16" s="79">
        <f t="shared" si="7"/>
        <v>7.5</v>
      </c>
      <c r="AB16" s="79">
        <f t="shared" si="7"/>
        <v>5.625</v>
      </c>
      <c r="AC16" s="79">
        <f t="shared" si="7"/>
        <v>5.625</v>
      </c>
      <c r="AD16" s="79">
        <f t="shared" si="7"/>
        <v>5.625</v>
      </c>
      <c r="AE16" s="79">
        <f t="shared" si="7"/>
        <v>5.625</v>
      </c>
      <c r="AF16" s="79">
        <f t="shared" si="7"/>
        <v>7.5</v>
      </c>
      <c r="AG16" s="79">
        <f t="shared" si="8"/>
        <v>5.625</v>
      </c>
      <c r="AH16" s="79">
        <f t="shared" si="8"/>
        <v>7.5</v>
      </c>
      <c r="AI16" s="79">
        <f t="shared" si="8"/>
        <v>7.5</v>
      </c>
      <c r="AJ16" s="79">
        <f t="shared" si="8"/>
        <v>7.5</v>
      </c>
      <c r="AK16" s="80">
        <f t="shared" ref="AK16:AK22" si="9">SUM(N16:AJ16)</f>
        <v>150</v>
      </c>
      <c r="AM16" s="63"/>
    </row>
    <row r="17" spans="1:40" x14ac:dyDescent="0.25">
      <c r="M17" s="52" t="s">
        <v>64</v>
      </c>
      <c r="N17" s="79">
        <f t="shared" si="7"/>
        <v>7.5</v>
      </c>
      <c r="O17" s="79">
        <f t="shared" si="7"/>
        <v>7.5</v>
      </c>
      <c r="P17" s="79">
        <f t="shared" si="7"/>
        <v>5.625</v>
      </c>
      <c r="Q17" s="79">
        <f t="shared" si="7"/>
        <v>5.625</v>
      </c>
      <c r="R17" s="79">
        <f t="shared" si="7"/>
        <v>5.625</v>
      </c>
      <c r="S17" s="79">
        <f t="shared" si="7"/>
        <v>5.625</v>
      </c>
      <c r="T17" s="79">
        <f t="shared" si="7"/>
        <v>7.5</v>
      </c>
      <c r="U17" s="79">
        <f t="shared" si="7"/>
        <v>7.5</v>
      </c>
      <c r="V17" s="79">
        <f t="shared" si="7"/>
        <v>7.5</v>
      </c>
      <c r="W17" s="79">
        <f t="shared" si="7"/>
        <v>7.5</v>
      </c>
      <c r="X17" s="79">
        <f t="shared" si="7"/>
        <v>7.5</v>
      </c>
      <c r="Y17" s="79">
        <f t="shared" si="7"/>
        <v>7.5</v>
      </c>
      <c r="Z17" s="79">
        <f t="shared" si="7"/>
        <v>7.5</v>
      </c>
      <c r="AA17" s="79">
        <f t="shared" si="7"/>
        <v>7.5</v>
      </c>
      <c r="AB17" s="79">
        <f t="shared" si="7"/>
        <v>5.625</v>
      </c>
      <c r="AC17" s="79">
        <f t="shared" si="7"/>
        <v>7.5</v>
      </c>
      <c r="AD17" s="79">
        <f t="shared" si="7"/>
        <v>7.5</v>
      </c>
      <c r="AE17" s="79">
        <f t="shared" si="7"/>
        <v>5.625</v>
      </c>
      <c r="AF17" s="79">
        <f t="shared" si="7"/>
        <v>7.5</v>
      </c>
      <c r="AG17" s="79">
        <f t="shared" si="8"/>
        <v>7.5</v>
      </c>
      <c r="AH17" s="79">
        <f t="shared" si="8"/>
        <v>7.5</v>
      </c>
      <c r="AI17" s="79">
        <f t="shared" si="8"/>
        <v>7.5</v>
      </c>
      <c r="AJ17" s="79">
        <f t="shared" si="8"/>
        <v>7.5</v>
      </c>
      <c r="AK17" s="80">
        <f t="shared" si="9"/>
        <v>161.25</v>
      </c>
      <c r="AM17" s="63"/>
    </row>
    <row r="18" spans="1:40" x14ac:dyDescent="0.25">
      <c r="M18" s="52" t="s">
        <v>65</v>
      </c>
      <c r="N18" s="79">
        <f t="shared" si="7"/>
        <v>7.5</v>
      </c>
      <c r="O18" s="79">
        <f t="shared" si="7"/>
        <v>7.5</v>
      </c>
      <c r="P18" s="79">
        <f t="shared" si="7"/>
        <v>5.625</v>
      </c>
      <c r="Q18" s="79">
        <f t="shared" si="7"/>
        <v>7.5</v>
      </c>
      <c r="R18" s="79">
        <f t="shared" si="7"/>
        <v>5.625</v>
      </c>
      <c r="S18" s="79">
        <f t="shared" si="7"/>
        <v>5.625</v>
      </c>
      <c r="T18" s="79">
        <f t="shared" si="7"/>
        <v>7.5</v>
      </c>
      <c r="U18" s="79">
        <f t="shared" si="7"/>
        <v>7.5</v>
      </c>
      <c r="V18" s="79">
        <f t="shared" si="7"/>
        <v>5.625</v>
      </c>
      <c r="W18" s="79">
        <f t="shared" si="7"/>
        <v>7.5</v>
      </c>
      <c r="X18" s="79">
        <f t="shared" si="7"/>
        <v>5.625</v>
      </c>
      <c r="Y18" s="79">
        <f t="shared" si="7"/>
        <v>5.625</v>
      </c>
      <c r="Z18" s="79">
        <f t="shared" si="7"/>
        <v>7.5</v>
      </c>
      <c r="AA18" s="79">
        <f t="shared" si="7"/>
        <v>5.625</v>
      </c>
      <c r="AB18" s="79">
        <f t="shared" si="7"/>
        <v>5.625</v>
      </c>
      <c r="AC18" s="79">
        <f t="shared" si="7"/>
        <v>5.625</v>
      </c>
      <c r="AD18" s="79">
        <f t="shared" si="7"/>
        <v>5.625</v>
      </c>
      <c r="AE18" s="79">
        <f t="shared" si="7"/>
        <v>5.625</v>
      </c>
      <c r="AF18" s="79">
        <f t="shared" si="7"/>
        <v>7.5</v>
      </c>
      <c r="AG18" s="79">
        <f t="shared" si="8"/>
        <v>7.5</v>
      </c>
      <c r="AH18" s="79">
        <f t="shared" si="8"/>
        <v>5.625</v>
      </c>
      <c r="AI18" s="79">
        <f t="shared" si="8"/>
        <v>5.625</v>
      </c>
      <c r="AJ18" s="79">
        <f t="shared" si="8"/>
        <v>7.5</v>
      </c>
      <c r="AK18" s="80">
        <f t="shared" si="9"/>
        <v>148.125</v>
      </c>
      <c r="AM18" s="63"/>
    </row>
    <row r="19" spans="1:40" x14ac:dyDescent="0.25">
      <c r="M19" s="52" t="s">
        <v>66</v>
      </c>
      <c r="N19" s="79">
        <f t="shared" si="7"/>
        <v>5.625</v>
      </c>
      <c r="O19" s="79">
        <f t="shared" si="7"/>
        <v>7.5</v>
      </c>
      <c r="P19" s="79">
        <f t="shared" si="7"/>
        <v>5.625</v>
      </c>
      <c r="Q19" s="79">
        <f t="shared" si="7"/>
        <v>5.625</v>
      </c>
      <c r="R19" s="79">
        <f t="shared" si="7"/>
        <v>5.625</v>
      </c>
      <c r="S19" s="79">
        <f t="shared" si="7"/>
        <v>5.625</v>
      </c>
      <c r="T19" s="79">
        <f t="shared" si="7"/>
        <v>5.625</v>
      </c>
      <c r="U19" s="79">
        <f t="shared" si="7"/>
        <v>7.5</v>
      </c>
      <c r="V19" s="79">
        <f t="shared" si="7"/>
        <v>5.625</v>
      </c>
      <c r="W19" s="79">
        <f t="shared" si="7"/>
        <v>7.5</v>
      </c>
      <c r="X19" s="79">
        <f t="shared" si="7"/>
        <v>7.5</v>
      </c>
      <c r="Y19" s="79">
        <f t="shared" si="7"/>
        <v>7.5</v>
      </c>
      <c r="Z19" s="79">
        <f t="shared" si="7"/>
        <v>7.5</v>
      </c>
      <c r="AA19" s="79">
        <f t="shared" si="7"/>
        <v>7.5</v>
      </c>
      <c r="AB19" s="79">
        <f t="shared" si="7"/>
        <v>5.625</v>
      </c>
      <c r="AC19" s="79">
        <f t="shared" si="7"/>
        <v>7.5</v>
      </c>
      <c r="AD19" s="79">
        <f t="shared" si="7"/>
        <v>7.5</v>
      </c>
      <c r="AE19" s="79">
        <f t="shared" si="7"/>
        <v>5.625</v>
      </c>
      <c r="AF19" s="79">
        <f t="shared" si="7"/>
        <v>5.625</v>
      </c>
      <c r="AG19" s="79">
        <f t="shared" si="8"/>
        <v>7.5</v>
      </c>
      <c r="AH19" s="79">
        <f t="shared" si="8"/>
        <v>5.625</v>
      </c>
      <c r="AI19" s="79">
        <f t="shared" si="8"/>
        <v>5.625</v>
      </c>
      <c r="AJ19" s="79">
        <f t="shared" si="8"/>
        <v>7.5</v>
      </c>
      <c r="AK19" s="80">
        <f t="shared" si="9"/>
        <v>150</v>
      </c>
      <c r="AM19" s="63"/>
    </row>
    <row r="20" spans="1:40" x14ac:dyDescent="0.25">
      <c r="A20" t="s">
        <v>85</v>
      </c>
      <c r="M20" s="52" t="s">
        <v>67</v>
      </c>
      <c r="N20" s="79">
        <f t="shared" si="7"/>
        <v>7.5</v>
      </c>
      <c r="O20" s="79">
        <f t="shared" si="7"/>
        <v>7.5</v>
      </c>
      <c r="P20" s="79">
        <f t="shared" si="7"/>
        <v>5.625</v>
      </c>
      <c r="Q20" s="79">
        <f t="shared" si="7"/>
        <v>5.625</v>
      </c>
      <c r="R20" s="79">
        <f t="shared" si="7"/>
        <v>5.625</v>
      </c>
      <c r="S20" s="79">
        <f t="shared" si="7"/>
        <v>5.625</v>
      </c>
      <c r="T20" s="79">
        <f t="shared" si="7"/>
        <v>7.5</v>
      </c>
      <c r="U20" s="79">
        <f t="shared" si="7"/>
        <v>7.5</v>
      </c>
      <c r="V20" s="79">
        <f t="shared" si="7"/>
        <v>5.625</v>
      </c>
      <c r="W20" s="79">
        <f t="shared" si="7"/>
        <v>5.625</v>
      </c>
      <c r="X20" s="79">
        <f t="shared" si="7"/>
        <v>7.5</v>
      </c>
      <c r="Y20" s="79">
        <f t="shared" si="7"/>
        <v>7.5</v>
      </c>
      <c r="Z20" s="79">
        <f t="shared" si="7"/>
        <v>7.5</v>
      </c>
      <c r="AA20" s="79">
        <f t="shared" si="7"/>
        <v>7.5</v>
      </c>
      <c r="AB20" s="79">
        <f t="shared" si="7"/>
        <v>5.625</v>
      </c>
      <c r="AC20" s="79">
        <f t="shared" si="7"/>
        <v>7.5</v>
      </c>
      <c r="AD20" s="79">
        <f t="shared" si="7"/>
        <v>7.5</v>
      </c>
      <c r="AE20" s="79">
        <f t="shared" si="7"/>
        <v>7.5</v>
      </c>
      <c r="AF20" s="79">
        <f t="shared" si="7"/>
        <v>5.625</v>
      </c>
      <c r="AG20" s="79">
        <f t="shared" si="8"/>
        <v>5.625</v>
      </c>
      <c r="AH20" s="79">
        <f t="shared" si="8"/>
        <v>5.625</v>
      </c>
      <c r="AI20" s="79">
        <f t="shared" si="8"/>
        <v>5.625</v>
      </c>
      <c r="AJ20" s="79">
        <f t="shared" si="8"/>
        <v>7.5</v>
      </c>
      <c r="AK20" s="80">
        <f t="shared" si="9"/>
        <v>151.875</v>
      </c>
    </row>
    <row r="21" spans="1:40" x14ac:dyDescent="0.25">
      <c r="A21" t="s">
        <v>86</v>
      </c>
      <c r="M21" s="52" t="s">
        <v>68</v>
      </c>
      <c r="N21" s="79">
        <f t="shared" si="7"/>
        <v>7.5</v>
      </c>
      <c r="O21" s="79">
        <f t="shared" si="7"/>
        <v>7.5</v>
      </c>
      <c r="P21" s="79">
        <f t="shared" si="7"/>
        <v>5.625</v>
      </c>
      <c r="Q21" s="79">
        <f t="shared" si="7"/>
        <v>5.625</v>
      </c>
      <c r="R21" s="79">
        <f t="shared" si="7"/>
        <v>5.625</v>
      </c>
      <c r="S21" s="79">
        <f t="shared" si="7"/>
        <v>5.625</v>
      </c>
      <c r="T21" s="79">
        <f t="shared" si="7"/>
        <v>7.5</v>
      </c>
      <c r="U21" s="79">
        <f t="shared" si="7"/>
        <v>7.5</v>
      </c>
      <c r="V21" s="79">
        <f t="shared" si="7"/>
        <v>5.625</v>
      </c>
      <c r="W21" s="79">
        <f t="shared" si="7"/>
        <v>7.5</v>
      </c>
      <c r="X21" s="79">
        <f t="shared" si="7"/>
        <v>7.5</v>
      </c>
      <c r="Y21" s="79">
        <f t="shared" si="7"/>
        <v>7.5</v>
      </c>
      <c r="Z21" s="79">
        <f t="shared" si="7"/>
        <v>7.5</v>
      </c>
      <c r="AA21" s="79">
        <f t="shared" si="7"/>
        <v>7.5</v>
      </c>
      <c r="AB21" s="79">
        <f t="shared" si="7"/>
        <v>5.625</v>
      </c>
      <c r="AC21" s="79">
        <f t="shared" si="7"/>
        <v>7.5</v>
      </c>
      <c r="AD21" s="79">
        <f t="shared" si="7"/>
        <v>7.5</v>
      </c>
      <c r="AE21" s="79">
        <f t="shared" si="7"/>
        <v>7.5</v>
      </c>
      <c r="AF21" s="79">
        <f t="shared" si="7"/>
        <v>5.625</v>
      </c>
      <c r="AG21" s="79">
        <f t="shared" si="8"/>
        <v>5.625</v>
      </c>
      <c r="AH21" s="79">
        <f t="shared" si="8"/>
        <v>5.625</v>
      </c>
      <c r="AI21" s="79">
        <f t="shared" si="8"/>
        <v>7.5</v>
      </c>
      <c r="AJ21" s="79">
        <f t="shared" si="8"/>
        <v>7.5</v>
      </c>
      <c r="AK21" s="80">
        <f t="shared" si="9"/>
        <v>155.625</v>
      </c>
      <c r="AM21" s="63"/>
    </row>
    <row r="22" spans="1:40" x14ac:dyDescent="0.25">
      <c r="A22" t="s">
        <v>87</v>
      </c>
      <c r="M22" s="52" t="s">
        <v>69</v>
      </c>
      <c r="N22" s="79">
        <f t="shared" si="7"/>
        <v>7.5</v>
      </c>
      <c r="O22" s="79">
        <f t="shared" si="7"/>
        <v>7.5</v>
      </c>
      <c r="P22" s="79">
        <f t="shared" si="7"/>
        <v>5.625</v>
      </c>
      <c r="Q22" s="79">
        <f t="shared" si="7"/>
        <v>5.625</v>
      </c>
      <c r="R22" s="79">
        <f t="shared" si="7"/>
        <v>5.625</v>
      </c>
      <c r="S22" s="79">
        <f t="shared" si="7"/>
        <v>5.625</v>
      </c>
      <c r="T22" s="79">
        <f t="shared" si="7"/>
        <v>7.5</v>
      </c>
      <c r="U22" s="79">
        <f t="shared" si="7"/>
        <v>7.5</v>
      </c>
      <c r="V22" s="79">
        <f t="shared" si="7"/>
        <v>5.625</v>
      </c>
      <c r="W22" s="79">
        <f t="shared" si="7"/>
        <v>5.625</v>
      </c>
      <c r="X22" s="79">
        <f t="shared" si="7"/>
        <v>5.625</v>
      </c>
      <c r="Y22" s="79">
        <f t="shared" si="7"/>
        <v>7.5</v>
      </c>
      <c r="Z22" s="79">
        <f t="shared" si="7"/>
        <v>7.5</v>
      </c>
      <c r="AA22" s="79">
        <f t="shared" si="7"/>
        <v>7.5</v>
      </c>
      <c r="AB22" s="79">
        <f t="shared" si="7"/>
        <v>5.625</v>
      </c>
      <c r="AC22" s="79">
        <f t="shared" si="7"/>
        <v>7.5</v>
      </c>
      <c r="AD22" s="79">
        <f t="shared" si="7"/>
        <v>7.5</v>
      </c>
      <c r="AE22" s="79">
        <f t="shared" si="7"/>
        <v>7.5</v>
      </c>
      <c r="AF22" s="79">
        <f t="shared" si="7"/>
        <v>5.625</v>
      </c>
      <c r="AG22" s="79">
        <f t="shared" si="8"/>
        <v>7.5</v>
      </c>
      <c r="AH22" s="79">
        <f t="shared" si="8"/>
        <v>7.5</v>
      </c>
      <c r="AI22" s="79">
        <f t="shared" si="8"/>
        <v>7.5</v>
      </c>
      <c r="AJ22" s="79">
        <f t="shared" si="8"/>
        <v>7.5</v>
      </c>
      <c r="AK22" s="80">
        <f t="shared" si="9"/>
        <v>155.625</v>
      </c>
      <c r="AL22" s="85">
        <f>SUM(AK15:AK22)</f>
        <v>1228.125</v>
      </c>
      <c r="AM22" s="63">
        <f>+AL22/$AJ$14</f>
        <v>53.396739130434781</v>
      </c>
    </row>
    <row r="23" spans="1:40" x14ac:dyDescent="0.25">
      <c r="A23" t="s">
        <v>88</v>
      </c>
      <c r="M23" s="69" t="s">
        <v>70</v>
      </c>
      <c r="N23" s="81">
        <f>IF(N11="SS",$I$11,IF(N11="S",$H$11,IF(N11="TS",$G$11,IF(N11="STS",$F$11,0))))</f>
        <v>15</v>
      </c>
      <c r="O23" s="81">
        <f t="shared" ref="O23:AF24" si="10">IF(O11="SS",$I$11,IF(O11="S",$H$11,IF(O11="TS",$G$11,IF(O11="STS",$F$11,0))))</f>
        <v>20</v>
      </c>
      <c r="P23" s="81">
        <f t="shared" si="10"/>
        <v>15</v>
      </c>
      <c r="Q23" s="81">
        <f>IF(Q11="SS",$I$11,IF(Q11="S",$H$11,IF(Q11="TS",$G$11,IF(Q11="STS",$F$11,0))))</f>
        <v>15</v>
      </c>
      <c r="R23" s="81">
        <f t="shared" si="10"/>
        <v>15</v>
      </c>
      <c r="S23" s="81">
        <f t="shared" si="10"/>
        <v>15</v>
      </c>
      <c r="T23" s="81">
        <f t="shared" si="10"/>
        <v>15</v>
      </c>
      <c r="U23" s="81">
        <f t="shared" si="10"/>
        <v>20</v>
      </c>
      <c r="V23" s="81">
        <f>IF(V11="SS",$I$11,IF(V11="S",$H$11,IF(V11="TS",$G$11,IF(V11="STS",$F$11,0))))</f>
        <v>15</v>
      </c>
      <c r="W23" s="81">
        <f t="shared" si="10"/>
        <v>15</v>
      </c>
      <c r="X23" s="81">
        <f t="shared" si="10"/>
        <v>15</v>
      </c>
      <c r="Y23" s="81">
        <f t="shared" si="10"/>
        <v>15</v>
      </c>
      <c r="Z23" s="81">
        <f t="shared" si="10"/>
        <v>20</v>
      </c>
      <c r="AA23" s="81">
        <f t="shared" si="10"/>
        <v>20</v>
      </c>
      <c r="AB23" s="81">
        <f t="shared" si="10"/>
        <v>15</v>
      </c>
      <c r="AC23" s="81">
        <f t="shared" si="10"/>
        <v>20</v>
      </c>
      <c r="AD23" s="81">
        <f t="shared" si="10"/>
        <v>15</v>
      </c>
      <c r="AE23" s="81">
        <f t="shared" si="10"/>
        <v>15</v>
      </c>
      <c r="AF23" s="81">
        <f t="shared" si="10"/>
        <v>20</v>
      </c>
      <c r="AG23" s="81">
        <f t="shared" ref="AG23:AJ23" si="11">IF(AG11="SS",$I$11,IF(AG11="S",$H$11,IF(AG11="TS",$G$11,IF(AG11="STS",$F$11,0))))</f>
        <v>20</v>
      </c>
      <c r="AH23" s="81">
        <f t="shared" si="11"/>
        <v>20</v>
      </c>
      <c r="AI23" s="81">
        <f t="shared" si="11"/>
        <v>20</v>
      </c>
      <c r="AJ23" s="81">
        <f t="shared" si="11"/>
        <v>20</v>
      </c>
      <c r="AK23" s="82">
        <f>SUM(N23:AJ23)</f>
        <v>395</v>
      </c>
      <c r="AL23" s="63"/>
      <c r="AM23" s="63"/>
    </row>
    <row r="24" spans="1:40" x14ac:dyDescent="0.25">
      <c r="M24" s="69" t="s">
        <v>71</v>
      </c>
      <c r="N24" s="81">
        <f>IF(N12="SS",$I$11,IF(N12="S",$H$11,IF(N12="TS",$G$11,IF(N12="STS",$F$11,0))))</f>
        <v>20</v>
      </c>
      <c r="O24" s="81">
        <f t="shared" si="10"/>
        <v>20</v>
      </c>
      <c r="P24" s="81">
        <f t="shared" si="10"/>
        <v>15</v>
      </c>
      <c r="Q24" s="81">
        <f t="shared" si="10"/>
        <v>15</v>
      </c>
      <c r="R24" s="81">
        <f t="shared" si="10"/>
        <v>15</v>
      </c>
      <c r="S24" s="81">
        <f t="shared" si="10"/>
        <v>15</v>
      </c>
      <c r="T24" s="81">
        <f t="shared" si="10"/>
        <v>20</v>
      </c>
      <c r="U24" s="81">
        <f t="shared" si="10"/>
        <v>20</v>
      </c>
      <c r="V24" s="81">
        <f t="shared" si="10"/>
        <v>15</v>
      </c>
      <c r="W24" s="81">
        <f t="shared" si="10"/>
        <v>15</v>
      </c>
      <c r="X24" s="81">
        <f t="shared" si="10"/>
        <v>15</v>
      </c>
      <c r="Y24" s="81">
        <f t="shared" si="10"/>
        <v>15</v>
      </c>
      <c r="Z24" s="81">
        <f t="shared" si="10"/>
        <v>20</v>
      </c>
      <c r="AA24" s="81">
        <f>IF(AA12="SS",$I$11,IF(AA12="S",$H$11,IF(AA12="TS",$G$11,IF(AA12="STS",$F$11,0))))</f>
        <v>20</v>
      </c>
      <c r="AB24" s="81">
        <f t="shared" si="10"/>
        <v>15</v>
      </c>
      <c r="AC24" s="81">
        <f t="shared" si="10"/>
        <v>20</v>
      </c>
      <c r="AD24" s="81">
        <f t="shared" si="10"/>
        <v>15</v>
      </c>
      <c r="AE24" s="81">
        <f>IF(AE12="SS",$I$11,IF(AE12="S",$H$11,IF(AE12="TS",$G$11,IF(AE12="STS",$F$11,0))))</f>
        <v>15</v>
      </c>
      <c r="AF24" s="81">
        <f t="shared" ref="AF24:AJ24" si="12">IF(AF12="SS",$I$11,IF(AF12="S",$H$11,IF(AF12="TS",$G$11,IF(AF12="STS",$F$11,0))))</f>
        <v>20</v>
      </c>
      <c r="AG24" s="81">
        <f t="shared" si="12"/>
        <v>20</v>
      </c>
      <c r="AH24" s="81">
        <f t="shared" si="12"/>
        <v>20</v>
      </c>
      <c r="AI24" s="81">
        <f t="shared" si="12"/>
        <v>20</v>
      </c>
      <c r="AJ24" s="81">
        <f t="shared" si="12"/>
        <v>20</v>
      </c>
      <c r="AK24" s="82">
        <f>SUM(N24:AJ24)</f>
        <v>405</v>
      </c>
      <c r="AL24" s="63">
        <f>SUM(AK23:AK24)</f>
        <v>800</v>
      </c>
      <c r="AM24" s="63">
        <f>+AL24/AJ14</f>
        <v>34.782608695652172</v>
      </c>
    </row>
    <row r="25" spans="1:40" x14ac:dyDescent="0.25">
      <c r="N25" s="2">
        <f t="shared" ref="N25:AJ25" si="13">SUM(N15:N24)</f>
        <v>93.125</v>
      </c>
      <c r="O25" s="2">
        <f t="shared" si="13"/>
        <v>100</v>
      </c>
      <c r="P25" s="2">
        <f t="shared" si="13"/>
        <v>75</v>
      </c>
      <c r="Q25" s="2">
        <f t="shared" si="13"/>
        <v>76.875</v>
      </c>
      <c r="R25" s="2">
        <f t="shared" si="13"/>
        <v>75</v>
      </c>
      <c r="S25" s="2">
        <f t="shared" si="13"/>
        <v>75</v>
      </c>
      <c r="T25" s="2">
        <f t="shared" si="13"/>
        <v>93.125</v>
      </c>
      <c r="U25" s="2">
        <f t="shared" si="13"/>
        <v>100</v>
      </c>
      <c r="V25" s="2">
        <f t="shared" si="13"/>
        <v>78.75</v>
      </c>
      <c r="W25" s="2">
        <f t="shared" si="13"/>
        <v>82.5</v>
      </c>
      <c r="X25" s="2">
        <f t="shared" si="13"/>
        <v>84.375</v>
      </c>
      <c r="Y25" s="2">
        <f t="shared" si="13"/>
        <v>86.25</v>
      </c>
      <c r="Z25" s="2">
        <f t="shared" si="13"/>
        <v>100</v>
      </c>
      <c r="AA25" s="2">
        <f t="shared" si="13"/>
        <v>98.125</v>
      </c>
      <c r="AB25" s="2">
        <f t="shared" si="13"/>
        <v>75</v>
      </c>
      <c r="AC25" s="2">
        <f t="shared" si="13"/>
        <v>96.25</v>
      </c>
      <c r="AD25" s="2">
        <f t="shared" si="13"/>
        <v>86.25</v>
      </c>
      <c r="AE25" s="2">
        <f t="shared" si="13"/>
        <v>80.625</v>
      </c>
      <c r="AF25" s="113">
        <f t="shared" si="13"/>
        <v>92.5</v>
      </c>
      <c r="AG25" s="113">
        <f t="shared" si="13"/>
        <v>92.5</v>
      </c>
      <c r="AH25" s="113">
        <f t="shared" si="13"/>
        <v>92.5</v>
      </c>
      <c r="AI25" s="113">
        <f t="shared" si="13"/>
        <v>94.375</v>
      </c>
      <c r="AJ25" s="113">
        <f t="shared" si="13"/>
        <v>100</v>
      </c>
      <c r="AK25" s="83">
        <f>SUM(AK15:AK24)</f>
        <v>2028.125</v>
      </c>
      <c r="AL25" s="63"/>
      <c r="AM25" s="63">
        <f>SUM(AM22:AM24)</f>
        <v>88.179347826086953</v>
      </c>
      <c r="AN25" t="str">
        <f>IF((AM25)&lt;25,"Tidak bermanfaat",IF((AM25)&lt;50,"Belum bermanfaat",IF((AM25)&lt;75,"Bermanfaat",IF((AM25)&lt;=100,"Sangat bermanfaat",0))))</f>
        <v>Sangat bermanfaat</v>
      </c>
    </row>
  </sheetData>
  <mergeCells count="2">
    <mergeCell ref="A2:D2"/>
    <mergeCell ref="A1:AP1"/>
  </mergeCells>
  <pageMargins left="0.25" right="0.25" top="0.75" bottom="0.75" header="0.3" footer="0.3"/>
  <pageSetup paperSize="9" scale="50" orientation="landscape" horizontalDpi="360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opLeftCell="N10" zoomScale="70" zoomScaleNormal="70" workbookViewId="0">
      <selection activeCell="Z3" sqref="Z3:AC12"/>
    </sheetView>
  </sheetViews>
  <sheetFormatPr defaultColWidth="8.85546875" defaultRowHeight="15" x14ac:dyDescent="0.25"/>
  <cols>
    <col min="1" max="1" width="13.140625" customWidth="1"/>
    <col min="2" max="2" width="4.42578125" customWidth="1"/>
    <col min="3" max="3" width="3.42578125" customWidth="1"/>
    <col min="4" max="4" width="3.7109375" customWidth="1"/>
    <col min="5" max="5" width="12.28515625" customWidth="1"/>
    <col min="6" max="9" width="6.7109375" customWidth="1"/>
    <col min="14" max="14" width="4.140625" customWidth="1"/>
    <col min="15" max="21" width="4.85546875" style="2" customWidth="1"/>
    <col min="22" max="22" width="10.140625" customWidth="1"/>
    <col min="23" max="23" width="11" customWidth="1"/>
    <col min="25" max="25" width="4.42578125" customWidth="1"/>
    <col min="26" max="30" width="5.7109375" customWidth="1"/>
  </cols>
  <sheetData>
    <row r="1" spans="1:30" ht="23.25" x14ac:dyDescent="0.35">
      <c r="A1" s="138" t="s">
        <v>190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</row>
    <row r="2" spans="1:30" ht="23.25" x14ac:dyDescent="0.35">
      <c r="A2" s="139" t="s">
        <v>155</v>
      </c>
      <c r="B2" s="139"/>
      <c r="C2" s="139"/>
      <c r="D2" s="139"/>
      <c r="F2" s="62" t="s">
        <v>6</v>
      </c>
      <c r="G2" s="62" t="s">
        <v>5</v>
      </c>
      <c r="H2" s="62" t="s">
        <v>3</v>
      </c>
      <c r="I2" s="62" t="s">
        <v>4</v>
      </c>
      <c r="J2" s="52"/>
      <c r="K2" s="52"/>
      <c r="N2" t="s">
        <v>79</v>
      </c>
      <c r="O2" s="2">
        <v>1</v>
      </c>
      <c r="P2" s="2">
        <v>2</v>
      </c>
      <c r="Q2" s="2">
        <v>3</v>
      </c>
      <c r="R2" s="2">
        <v>4</v>
      </c>
      <c r="S2" s="2">
        <v>5</v>
      </c>
      <c r="T2" s="2">
        <v>6</v>
      </c>
      <c r="U2" s="2">
        <v>7</v>
      </c>
      <c r="Y2" s="63"/>
      <c r="Z2" s="6" t="s">
        <v>4</v>
      </c>
      <c r="AA2" s="6" t="s">
        <v>3</v>
      </c>
      <c r="AB2" s="6" t="s">
        <v>5</v>
      </c>
      <c r="AC2" s="6" t="s">
        <v>6</v>
      </c>
    </row>
    <row r="3" spans="1:30" x14ac:dyDescent="0.25">
      <c r="A3" t="s">
        <v>80</v>
      </c>
      <c r="B3" s="64">
        <v>60</v>
      </c>
      <c r="C3" s="52" t="s">
        <v>81</v>
      </c>
      <c r="D3">
        <v>8</v>
      </c>
      <c r="F3" s="52">
        <v>1</v>
      </c>
      <c r="G3" s="52">
        <v>2</v>
      </c>
      <c r="H3" s="52">
        <v>3</v>
      </c>
      <c r="I3" s="52">
        <v>4</v>
      </c>
      <c r="J3" s="52">
        <f>+COUNTA(F2:I2)</f>
        <v>4</v>
      </c>
      <c r="K3" s="65">
        <f>+$B$3/$J$3</f>
        <v>15</v>
      </c>
      <c r="N3" s="52" t="s">
        <v>62</v>
      </c>
      <c r="O3" s="2" t="s">
        <v>4</v>
      </c>
      <c r="P3" s="2" t="s">
        <v>3</v>
      </c>
      <c r="Q3" s="2" t="s">
        <v>4</v>
      </c>
      <c r="R3" s="2" t="s">
        <v>3</v>
      </c>
      <c r="S3" s="2" t="s">
        <v>4</v>
      </c>
      <c r="T3" s="2" t="s">
        <v>3</v>
      </c>
      <c r="U3" s="2" t="s">
        <v>4</v>
      </c>
      <c r="V3" s="2"/>
      <c r="Y3" s="52" t="s">
        <v>62</v>
      </c>
      <c r="Z3" s="2">
        <f t="shared" ref="Z3:Z12" si="0">COUNTIF($O3:$U3,$Z$2)</f>
        <v>4</v>
      </c>
      <c r="AA3" s="2">
        <f t="shared" ref="AA3:AA12" si="1">COUNTIF($O3:$U3,$AA$2)</f>
        <v>3</v>
      </c>
      <c r="AB3" s="2">
        <f t="shared" ref="AB3:AB12" si="2">COUNTIF($O3:$U3,$AB$2)</f>
        <v>0</v>
      </c>
      <c r="AC3" s="2">
        <f t="shared" ref="AC3:AC12" si="3">COUNTIF($O3:$U3,$AC$2)</f>
        <v>0</v>
      </c>
      <c r="AD3">
        <f>SUM(Z3:AC3)</f>
        <v>7</v>
      </c>
    </row>
    <row r="4" spans="1:30" x14ac:dyDescent="0.25">
      <c r="A4" t="s">
        <v>82</v>
      </c>
      <c r="B4" s="67">
        <v>40</v>
      </c>
      <c r="C4" s="67" t="s">
        <v>81</v>
      </c>
      <c r="D4">
        <v>2</v>
      </c>
      <c r="F4" s="52"/>
      <c r="G4" s="52"/>
      <c r="H4" s="52"/>
      <c r="I4" s="52"/>
      <c r="J4" s="52">
        <f>+$D$3</f>
        <v>8</v>
      </c>
      <c r="K4" s="65">
        <f>+K3/J4</f>
        <v>1.875</v>
      </c>
      <c r="N4" s="52" t="s">
        <v>63</v>
      </c>
      <c r="O4" s="2" t="s">
        <v>4</v>
      </c>
      <c r="P4" s="2" t="s">
        <v>3</v>
      </c>
      <c r="Q4" s="2" t="s">
        <v>4</v>
      </c>
      <c r="R4" s="2" t="s">
        <v>4</v>
      </c>
      <c r="S4" s="2" t="s">
        <v>4</v>
      </c>
      <c r="T4" s="2" t="s">
        <v>4</v>
      </c>
      <c r="U4" s="2" t="s">
        <v>4</v>
      </c>
      <c r="V4" s="2"/>
      <c r="Y4" s="52" t="s">
        <v>63</v>
      </c>
      <c r="Z4" s="2">
        <f t="shared" si="0"/>
        <v>6</v>
      </c>
      <c r="AA4" s="2">
        <f t="shared" si="1"/>
        <v>1</v>
      </c>
      <c r="AB4" s="2">
        <f t="shared" si="2"/>
        <v>0</v>
      </c>
      <c r="AC4" s="2">
        <f t="shared" si="3"/>
        <v>0</v>
      </c>
      <c r="AD4">
        <f t="shared" ref="AD4:AD12" si="4">SUM(Z4:AC4)</f>
        <v>7</v>
      </c>
    </row>
    <row r="5" spans="1:30" x14ac:dyDescent="0.25">
      <c r="D5">
        <f>SUM(D3:D4)</f>
        <v>10</v>
      </c>
      <c r="F5" s="65">
        <f>+$K$4*F3</f>
        <v>1.875</v>
      </c>
      <c r="G5" s="65">
        <f t="shared" ref="G5:I5" si="5">+$K$4*G3</f>
        <v>3.75</v>
      </c>
      <c r="H5" s="65">
        <f t="shared" si="5"/>
        <v>5.625</v>
      </c>
      <c r="I5" s="65">
        <f t="shared" si="5"/>
        <v>7.5</v>
      </c>
      <c r="J5" s="52"/>
      <c r="K5" s="52"/>
      <c r="N5" s="52" t="s">
        <v>64</v>
      </c>
      <c r="O5" s="2" t="s">
        <v>3</v>
      </c>
      <c r="P5" s="2" t="s">
        <v>4</v>
      </c>
      <c r="Q5" s="2" t="s">
        <v>4</v>
      </c>
      <c r="R5" s="2" t="s">
        <v>4</v>
      </c>
      <c r="S5" s="2" t="s">
        <v>3</v>
      </c>
      <c r="T5" s="2" t="s">
        <v>3</v>
      </c>
      <c r="U5" s="2" t="s">
        <v>4</v>
      </c>
      <c r="V5" s="2"/>
      <c r="Y5" s="52" t="s">
        <v>64</v>
      </c>
      <c r="Z5" s="2">
        <f t="shared" si="0"/>
        <v>4</v>
      </c>
      <c r="AA5" s="2">
        <f t="shared" si="1"/>
        <v>3</v>
      </c>
      <c r="AB5" s="2">
        <f t="shared" si="2"/>
        <v>0</v>
      </c>
      <c r="AC5" s="2">
        <f t="shared" si="3"/>
        <v>0</v>
      </c>
      <c r="AD5">
        <f t="shared" si="4"/>
        <v>7</v>
      </c>
    </row>
    <row r="6" spans="1:30" x14ac:dyDescent="0.25">
      <c r="F6" s="52">
        <f>+F5*$J$4</f>
        <v>15</v>
      </c>
      <c r="G6" s="52">
        <f>+G5*$J$4</f>
        <v>30</v>
      </c>
      <c r="H6" s="52">
        <f>+H5*$J$4</f>
        <v>45</v>
      </c>
      <c r="I6" s="52">
        <f>+I5*$J$4</f>
        <v>60</v>
      </c>
      <c r="J6" s="52"/>
      <c r="K6" s="52"/>
      <c r="N6" s="52" t="s">
        <v>65</v>
      </c>
      <c r="O6" s="2" t="s">
        <v>3</v>
      </c>
      <c r="P6" s="2" t="s">
        <v>4</v>
      </c>
      <c r="Q6" s="2" t="s">
        <v>4</v>
      </c>
      <c r="R6" s="2" t="s">
        <v>4</v>
      </c>
      <c r="S6" s="2" t="s">
        <v>4</v>
      </c>
      <c r="T6" s="2" t="s">
        <v>4</v>
      </c>
      <c r="U6" s="2" t="s">
        <v>4</v>
      </c>
      <c r="V6" s="2"/>
      <c r="Y6" s="52" t="s">
        <v>65</v>
      </c>
      <c r="Z6" s="2">
        <f t="shared" si="0"/>
        <v>6</v>
      </c>
      <c r="AA6" s="2">
        <f t="shared" si="1"/>
        <v>1</v>
      </c>
      <c r="AB6" s="2">
        <f t="shared" si="2"/>
        <v>0</v>
      </c>
      <c r="AC6" s="2">
        <f t="shared" si="3"/>
        <v>0</v>
      </c>
      <c r="AD6">
        <f t="shared" si="4"/>
        <v>7</v>
      </c>
    </row>
    <row r="7" spans="1:30" x14ac:dyDescent="0.25">
      <c r="N7" s="52" t="s">
        <v>66</v>
      </c>
      <c r="O7" s="2" t="s">
        <v>4</v>
      </c>
      <c r="P7" s="2" t="s">
        <v>3</v>
      </c>
      <c r="Q7" s="2" t="s">
        <v>4</v>
      </c>
      <c r="R7" s="2" t="s">
        <v>4</v>
      </c>
      <c r="S7" s="2" t="s">
        <v>4</v>
      </c>
      <c r="T7" s="2" t="s">
        <v>3</v>
      </c>
      <c r="U7" s="2" t="s">
        <v>4</v>
      </c>
      <c r="V7" s="2"/>
      <c r="Y7" s="52" t="s">
        <v>66</v>
      </c>
      <c r="Z7" s="2">
        <f t="shared" si="0"/>
        <v>5</v>
      </c>
      <c r="AA7" s="2">
        <f t="shared" si="1"/>
        <v>2</v>
      </c>
      <c r="AB7" s="2">
        <f t="shared" si="2"/>
        <v>0</v>
      </c>
      <c r="AC7" s="2">
        <f t="shared" si="3"/>
        <v>0</v>
      </c>
      <c r="AD7">
        <f t="shared" si="4"/>
        <v>7</v>
      </c>
    </row>
    <row r="8" spans="1:30" x14ac:dyDescent="0.25">
      <c r="F8" s="68" t="s">
        <v>6</v>
      </c>
      <c r="G8" s="68" t="s">
        <v>5</v>
      </c>
      <c r="H8" s="68" t="s">
        <v>3</v>
      </c>
      <c r="I8" s="68" t="s">
        <v>4</v>
      </c>
      <c r="J8" s="69"/>
      <c r="K8" s="69"/>
      <c r="N8" s="52" t="s">
        <v>67</v>
      </c>
      <c r="O8" s="2" t="s">
        <v>4</v>
      </c>
      <c r="P8" s="2" t="s">
        <v>3</v>
      </c>
      <c r="Q8" s="2" t="s">
        <v>4</v>
      </c>
      <c r="R8" s="2" t="s">
        <v>4</v>
      </c>
      <c r="S8" s="2" t="s">
        <v>4</v>
      </c>
      <c r="T8" s="2" t="s">
        <v>3</v>
      </c>
      <c r="U8" s="2" t="s">
        <v>4</v>
      </c>
      <c r="V8" s="2"/>
      <c r="Y8" s="52" t="s">
        <v>67</v>
      </c>
      <c r="Z8" s="2">
        <f t="shared" si="0"/>
        <v>5</v>
      </c>
      <c r="AA8" s="2">
        <f t="shared" si="1"/>
        <v>2</v>
      </c>
      <c r="AB8" s="2">
        <f t="shared" si="2"/>
        <v>0</v>
      </c>
      <c r="AC8" s="2">
        <f t="shared" si="3"/>
        <v>0</v>
      </c>
      <c r="AD8">
        <f t="shared" si="4"/>
        <v>7</v>
      </c>
    </row>
    <row r="9" spans="1:30" x14ac:dyDescent="0.25">
      <c r="F9" s="69">
        <v>1</v>
      </c>
      <c r="G9" s="69">
        <v>2</v>
      </c>
      <c r="H9" s="69">
        <v>3</v>
      </c>
      <c r="I9" s="69">
        <v>4</v>
      </c>
      <c r="J9" s="69">
        <f>+COUNTA(F8:I8)</f>
        <v>4</v>
      </c>
      <c r="K9" s="70">
        <f>+$B$4/$J$9</f>
        <v>10</v>
      </c>
      <c r="N9" s="52" t="s">
        <v>68</v>
      </c>
      <c r="O9" s="2" t="s">
        <v>4</v>
      </c>
      <c r="P9" s="2" t="s">
        <v>4</v>
      </c>
      <c r="Q9" s="2" t="s">
        <v>4</v>
      </c>
      <c r="R9" s="2" t="s">
        <v>4</v>
      </c>
      <c r="S9" s="2" t="s">
        <v>3</v>
      </c>
      <c r="T9" s="2" t="s">
        <v>3</v>
      </c>
      <c r="U9" s="2" t="s">
        <v>4</v>
      </c>
      <c r="V9" s="2"/>
      <c r="Y9" s="52" t="s">
        <v>68</v>
      </c>
      <c r="Z9" s="2">
        <f t="shared" si="0"/>
        <v>5</v>
      </c>
      <c r="AA9" s="2">
        <f t="shared" si="1"/>
        <v>2</v>
      </c>
      <c r="AB9" s="2">
        <f t="shared" si="2"/>
        <v>0</v>
      </c>
      <c r="AC9" s="2">
        <f t="shared" si="3"/>
        <v>0</v>
      </c>
      <c r="AD9">
        <f t="shared" si="4"/>
        <v>7</v>
      </c>
    </row>
    <row r="10" spans="1:30" x14ac:dyDescent="0.25">
      <c r="F10" s="69"/>
      <c r="G10" s="69"/>
      <c r="H10" s="69"/>
      <c r="I10" s="69"/>
      <c r="J10" s="69">
        <f>+$D$4</f>
        <v>2</v>
      </c>
      <c r="K10" s="70">
        <f>+K9/J10</f>
        <v>5</v>
      </c>
      <c r="N10" s="52" t="s">
        <v>69</v>
      </c>
      <c r="O10" s="2" t="s">
        <v>3</v>
      </c>
      <c r="P10" s="2" t="s">
        <v>4</v>
      </c>
      <c r="Q10" s="2" t="s">
        <v>4</v>
      </c>
      <c r="R10" s="2" t="s">
        <v>4</v>
      </c>
      <c r="S10" s="2" t="s">
        <v>3</v>
      </c>
      <c r="T10" s="2" t="s">
        <v>4</v>
      </c>
      <c r="U10" s="2" t="s">
        <v>3</v>
      </c>
      <c r="V10" s="2"/>
      <c r="Y10" s="52" t="s">
        <v>69</v>
      </c>
      <c r="Z10" s="2">
        <f t="shared" si="0"/>
        <v>4</v>
      </c>
      <c r="AA10" s="2">
        <f t="shared" si="1"/>
        <v>3</v>
      </c>
      <c r="AB10" s="2">
        <f t="shared" si="2"/>
        <v>0</v>
      </c>
      <c r="AC10" s="2">
        <f t="shared" si="3"/>
        <v>0</v>
      </c>
      <c r="AD10">
        <f t="shared" si="4"/>
        <v>7</v>
      </c>
    </row>
    <row r="11" spans="1:30" x14ac:dyDescent="0.25">
      <c r="F11" s="70">
        <f>F9*$K$10</f>
        <v>5</v>
      </c>
      <c r="G11" s="70">
        <f t="shared" ref="G11:I11" si="6">G9*$K$10</f>
        <v>10</v>
      </c>
      <c r="H11" s="70">
        <f t="shared" si="6"/>
        <v>15</v>
      </c>
      <c r="I11" s="70">
        <f t="shared" si="6"/>
        <v>20</v>
      </c>
      <c r="J11" s="69"/>
      <c r="K11" s="69"/>
      <c r="N11" s="69" t="s">
        <v>70</v>
      </c>
      <c r="O11" s="2" t="s">
        <v>4</v>
      </c>
      <c r="P11" s="2" t="s">
        <v>4</v>
      </c>
      <c r="Q11" s="2" t="s">
        <v>3</v>
      </c>
      <c r="R11" s="2" t="s">
        <v>4</v>
      </c>
      <c r="S11" s="2" t="s">
        <v>3</v>
      </c>
      <c r="T11" s="2" t="s">
        <v>4</v>
      </c>
      <c r="U11" s="2" t="s">
        <v>4</v>
      </c>
      <c r="V11" s="2"/>
      <c r="Y11" s="69" t="s">
        <v>70</v>
      </c>
      <c r="Z11" s="2">
        <f t="shared" si="0"/>
        <v>5</v>
      </c>
      <c r="AA11" s="2">
        <f t="shared" si="1"/>
        <v>2</v>
      </c>
      <c r="AB11" s="2">
        <f t="shared" si="2"/>
        <v>0</v>
      </c>
      <c r="AC11" s="2">
        <f t="shared" si="3"/>
        <v>0</v>
      </c>
      <c r="AD11">
        <f t="shared" si="4"/>
        <v>7</v>
      </c>
    </row>
    <row r="12" spans="1:30" x14ac:dyDescent="0.25">
      <c r="F12" s="69">
        <f>+F11*$J$10</f>
        <v>10</v>
      </c>
      <c r="G12" s="69">
        <f>+G11*$J$10</f>
        <v>20</v>
      </c>
      <c r="H12" s="69">
        <f>+H11*$J$10</f>
        <v>30</v>
      </c>
      <c r="I12" s="69">
        <f>+I11*$J$10</f>
        <v>40</v>
      </c>
      <c r="J12" s="69"/>
      <c r="K12" s="69"/>
      <c r="N12" s="69" t="s">
        <v>71</v>
      </c>
      <c r="O12" s="2" t="s">
        <v>4</v>
      </c>
      <c r="P12" s="2" t="s">
        <v>3</v>
      </c>
      <c r="Q12" s="2" t="s">
        <v>3</v>
      </c>
      <c r="R12" s="2" t="s">
        <v>4</v>
      </c>
      <c r="S12" s="2" t="s">
        <v>3</v>
      </c>
      <c r="T12" s="2" t="s">
        <v>4</v>
      </c>
      <c r="U12" s="2" t="s">
        <v>3</v>
      </c>
      <c r="V12" s="2"/>
      <c r="Y12" s="69" t="s">
        <v>71</v>
      </c>
      <c r="Z12" s="2">
        <f t="shared" si="0"/>
        <v>3</v>
      </c>
      <c r="AA12" s="2">
        <f t="shared" si="1"/>
        <v>4</v>
      </c>
      <c r="AB12" s="2">
        <f t="shared" si="2"/>
        <v>0</v>
      </c>
      <c r="AC12" s="2">
        <f t="shared" si="3"/>
        <v>0</v>
      </c>
      <c r="AD12">
        <f t="shared" si="4"/>
        <v>7</v>
      </c>
    </row>
    <row r="14" spans="1:30" x14ac:dyDescent="0.25">
      <c r="O14" s="2">
        <v>1</v>
      </c>
      <c r="P14" s="2">
        <v>2</v>
      </c>
      <c r="Q14" s="2">
        <v>3</v>
      </c>
      <c r="R14" s="2">
        <v>4</v>
      </c>
      <c r="S14" s="2">
        <v>5</v>
      </c>
      <c r="T14" s="2">
        <v>6</v>
      </c>
      <c r="U14" s="2">
        <v>7</v>
      </c>
      <c r="V14" s="77" t="s">
        <v>84</v>
      </c>
      <c r="X14" s="63"/>
    </row>
    <row r="15" spans="1:30" x14ac:dyDescent="0.25">
      <c r="N15" s="52" t="s">
        <v>62</v>
      </c>
      <c r="O15" s="79">
        <f t="shared" ref="O15:U22" si="7">IF(O3="SS",$I$5,IF(O3="S",$H$5,IF(O3="TS",$G$5,IF(O3="STS",$F$5,0))))</f>
        <v>7.5</v>
      </c>
      <c r="P15" s="79">
        <f t="shared" si="7"/>
        <v>5.625</v>
      </c>
      <c r="Q15" s="79">
        <f t="shared" si="7"/>
        <v>7.5</v>
      </c>
      <c r="R15" s="79">
        <f t="shared" si="7"/>
        <v>5.625</v>
      </c>
      <c r="S15" s="79">
        <f t="shared" si="7"/>
        <v>7.5</v>
      </c>
      <c r="T15" s="79">
        <f t="shared" si="7"/>
        <v>5.625</v>
      </c>
      <c r="U15" s="79">
        <f t="shared" si="7"/>
        <v>7.5</v>
      </c>
      <c r="V15" s="80">
        <f t="shared" ref="V15:V24" si="8">SUM(O15:U15)</f>
        <v>46.875</v>
      </c>
      <c r="X15" s="63"/>
    </row>
    <row r="16" spans="1:30" x14ac:dyDescent="0.25">
      <c r="N16" s="52" t="s">
        <v>63</v>
      </c>
      <c r="O16" s="79">
        <f t="shared" si="7"/>
        <v>7.5</v>
      </c>
      <c r="P16" s="79">
        <f t="shared" si="7"/>
        <v>5.625</v>
      </c>
      <c r="Q16" s="79">
        <f t="shared" si="7"/>
        <v>7.5</v>
      </c>
      <c r="R16" s="79">
        <f t="shared" si="7"/>
        <v>7.5</v>
      </c>
      <c r="S16" s="79">
        <f t="shared" si="7"/>
        <v>7.5</v>
      </c>
      <c r="T16" s="79">
        <f t="shared" si="7"/>
        <v>7.5</v>
      </c>
      <c r="U16" s="79">
        <f t="shared" si="7"/>
        <v>7.5</v>
      </c>
      <c r="V16" s="80">
        <f t="shared" si="8"/>
        <v>50.625</v>
      </c>
      <c r="X16" s="63"/>
    </row>
    <row r="17" spans="1:25" x14ac:dyDescent="0.25">
      <c r="N17" s="52" t="s">
        <v>64</v>
      </c>
      <c r="O17" s="79">
        <f t="shared" si="7"/>
        <v>5.625</v>
      </c>
      <c r="P17" s="79">
        <f t="shared" si="7"/>
        <v>7.5</v>
      </c>
      <c r="Q17" s="79">
        <f t="shared" si="7"/>
        <v>7.5</v>
      </c>
      <c r="R17" s="79">
        <f t="shared" si="7"/>
        <v>7.5</v>
      </c>
      <c r="S17" s="79">
        <f t="shared" si="7"/>
        <v>5.625</v>
      </c>
      <c r="T17" s="79">
        <f t="shared" si="7"/>
        <v>5.625</v>
      </c>
      <c r="U17" s="79">
        <f t="shared" si="7"/>
        <v>7.5</v>
      </c>
      <c r="V17" s="80">
        <f t="shared" si="8"/>
        <v>46.875</v>
      </c>
      <c r="X17" s="63"/>
    </row>
    <row r="18" spans="1:25" x14ac:dyDescent="0.25">
      <c r="N18" s="52" t="s">
        <v>65</v>
      </c>
      <c r="O18" s="79">
        <f t="shared" si="7"/>
        <v>5.625</v>
      </c>
      <c r="P18" s="79">
        <f t="shared" si="7"/>
        <v>7.5</v>
      </c>
      <c r="Q18" s="79">
        <f t="shared" si="7"/>
        <v>7.5</v>
      </c>
      <c r="R18" s="79">
        <f t="shared" si="7"/>
        <v>7.5</v>
      </c>
      <c r="S18" s="79">
        <f t="shared" si="7"/>
        <v>7.5</v>
      </c>
      <c r="T18" s="79">
        <f t="shared" si="7"/>
        <v>7.5</v>
      </c>
      <c r="U18" s="79">
        <f t="shared" si="7"/>
        <v>7.5</v>
      </c>
      <c r="V18" s="80">
        <f t="shared" si="8"/>
        <v>50.625</v>
      </c>
      <c r="X18" s="63"/>
    </row>
    <row r="19" spans="1:25" x14ac:dyDescent="0.25">
      <c r="N19" s="52" t="s">
        <v>66</v>
      </c>
      <c r="O19" s="79">
        <f t="shared" si="7"/>
        <v>7.5</v>
      </c>
      <c r="P19" s="79">
        <f t="shared" si="7"/>
        <v>5.625</v>
      </c>
      <c r="Q19" s="79">
        <f t="shared" si="7"/>
        <v>7.5</v>
      </c>
      <c r="R19" s="79">
        <f t="shared" si="7"/>
        <v>7.5</v>
      </c>
      <c r="S19" s="79">
        <f t="shared" si="7"/>
        <v>7.5</v>
      </c>
      <c r="T19" s="79">
        <f t="shared" si="7"/>
        <v>5.625</v>
      </c>
      <c r="U19" s="79">
        <f t="shared" si="7"/>
        <v>7.5</v>
      </c>
      <c r="V19" s="80">
        <f t="shared" si="8"/>
        <v>48.75</v>
      </c>
      <c r="X19" s="63"/>
    </row>
    <row r="20" spans="1:25" x14ac:dyDescent="0.25">
      <c r="N20" s="52" t="s">
        <v>67</v>
      </c>
      <c r="O20" s="79">
        <f t="shared" si="7"/>
        <v>7.5</v>
      </c>
      <c r="P20" s="79">
        <f t="shared" si="7"/>
        <v>5.625</v>
      </c>
      <c r="Q20" s="79">
        <f t="shared" si="7"/>
        <v>7.5</v>
      </c>
      <c r="R20" s="79">
        <f t="shared" si="7"/>
        <v>7.5</v>
      </c>
      <c r="S20" s="79">
        <f t="shared" si="7"/>
        <v>7.5</v>
      </c>
      <c r="T20" s="79">
        <f t="shared" si="7"/>
        <v>5.625</v>
      </c>
      <c r="U20" s="79">
        <f t="shared" si="7"/>
        <v>7.5</v>
      </c>
      <c r="V20" s="80">
        <f t="shared" si="8"/>
        <v>48.75</v>
      </c>
    </row>
    <row r="21" spans="1:25" x14ac:dyDescent="0.25">
      <c r="N21" s="52" t="s">
        <v>68</v>
      </c>
      <c r="O21" s="79">
        <f t="shared" si="7"/>
        <v>7.5</v>
      </c>
      <c r="P21" s="79">
        <f t="shared" si="7"/>
        <v>7.5</v>
      </c>
      <c r="Q21" s="79">
        <f t="shared" si="7"/>
        <v>7.5</v>
      </c>
      <c r="R21" s="79">
        <f t="shared" si="7"/>
        <v>7.5</v>
      </c>
      <c r="S21" s="79">
        <f t="shared" si="7"/>
        <v>5.625</v>
      </c>
      <c r="T21" s="79">
        <f t="shared" si="7"/>
        <v>5.625</v>
      </c>
      <c r="U21" s="79">
        <f t="shared" si="7"/>
        <v>7.5</v>
      </c>
      <c r="V21" s="80">
        <f t="shared" si="8"/>
        <v>48.75</v>
      </c>
      <c r="X21" s="63"/>
    </row>
    <row r="22" spans="1:25" x14ac:dyDescent="0.25">
      <c r="A22" t="s">
        <v>85</v>
      </c>
      <c r="N22" s="52" t="s">
        <v>69</v>
      </c>
      <c r="O22" s="79">
        <f t="shared" si="7"/>
        <v>5.625</v>
      </c>
      <c r="P22" s="79">
        <f t="shared" si="7"/>
        <v>7.5</v>
      </c>
      <c r="Q22" s="79">
        <f t="shared" si="7"/>
        <v>7.5</v>
      </c>
      <c r="R22" s="79">
        <f t="shared" si="7"/>
        <v>7.5</v>
      </c>
      <c r="S22" s="79">
        <f t="shared" si="7"/>
        <v>5.625</v>
      </c>
      <c r="T22" s="79">
        <f t="shared" si="7"/>
        <v>7.5</v>
      </c>
      <c r="U22" s="79">
        <f t="shared" si="7"/>
        <v>5.625</v>
      </c>
      <c r="V22" s="80">
        <f t="shared" si="8"/>
        <v>46.875</v>
      </c>
      <c r="W22" s="85">
        <f>SUM(V15:V22)</f>
        <v>388.125</v>
      </c>
      <c r="X22" s="63">
        <f>+W22/$U$14</f>
        <v>55.446428571428569</v>
      </c>
    </row>
    <row r="23" spans="1:25" x14ac:dyDescent="0.25">
      <c r="A23" t="s">
        <v>86</v>
      </c>
      <c r="N23" s="69" t="s">
        <v>70</v>
      </c>
      <c r="O23" s="81">
        <f>IF(O11="SS",$I$11,IF(O11="S",$H$11,IF(O11="TS",$G$11,IF(O11="STS",$F$11,0))))</f>
        <v>20</v>
      </c>
      <c r="P23" s="81">
        <f t="shared" ref="P23:U24" si="9">IF(P11="SS",$I$11,IF(P11="S",$H$11,IF(P11="TS",$G$11,IF(P11="STS",$F$11,0))))</f>
        <v>20</v>
      </c>
      <c r="Q23" s="81">
        <f t="shared" si="9"/>
        <v>15</v>
      </c>
      <c r="R23" s="81">
        <f>IF(R11="SS",$I$11,IF(R11="S",$H$11,IF(R11="TS",$G$11,IF(R11="STS",$F$11,0))))</f>
        <v>20</v>
      </c>
      <c r="S23" s="81">
        <f t="shared" si="9"/>
        <v>15</v>
      </c>
      <c r="T23" s="81">
        <f t="shared" si="9"/>
        <v>20</v>
      </c>
      <c r="U23" s="81">
        <f t="shared" si="9"/>
        <v>20</v>
      </c>
      <c r="V23" s="82">
        <f t="shared" si="8"/>
        <v>130</v>
      </c>
      <c r="W23" s="63"/>
      <c r="X23" s="63"/>
    </row>
    <row r="24" spans="1:25" x14ac:dyDescent="0.25">
      <c r="A24" t="s">
        <v>87</v>
      </c>
      <c r="N24" s="69" t="s">
        <v>71</v>
      </c>
      <c r="O24" s="81">
        <f>IF(O12="SS",$I$11,IF(O12="S",$H$11,IF(O12="TS",$G$11,IF(O12="STS",$F$11,0))))</f>
        <v>20</v>
      </c>
      <c r="P24" s="81">
        <f t="shared" si="9"/>
        <v>15</v>
      </c>
      <c r="Q24" s="81">
        <f t="shared" si="9"/>
        <v>15</v>
      </c>
      <c r="R24" s="81">
        <f t="shared" si="9"/>
        <v>20</v>
      </c>
      <c r="S24" s="81">
        <f t="shared" si="9"/>
        <v>15</v>
      </c>
      <c r="T24" s="81">
        <f t="shared" si="9"/>
        <v>20</v>
      </c>
      <c r="U24" s="81">
        <f t="shared" si="9"/>
        <v>15</v>
      </c>
      <c r="V24" s="82">
        <f t="shared" si="8"/>
        <v>120</v>
      </c>
      <c r="W24" s="63">
        <f>SUM(V23:V24)</f>
        <v>250</v>
      </c>
      <c r="X24" s="63">
        <f>+W24/U14</f>
        <v>35.714285714285715</v>
      </c>
    </row>
    <row r="25" spans="1:25" x14ac:dyDescent="0.25">
      <c r="A25" t="s">
        <v>88</v>
      </c>
      <c r="O25" s="2">
        <f t="shared" ref="O25:V25" si="10">SUM(O15:O24)</f>
        <v>94.375</v>
      </c>
      <c r="P25" s="2">
        <f t="shared" si="10"/>
        <v>87.5</v>
      </c>
      <c r="Q25" s="2">
        <f t="shared" si="10"/>
        <v>90</v>
      </c>
      <c r="R25" s="2">
        <f t="shared" si="10"/>
        <v>98.125</v>
      </c>
      <c r="S25" s="2">
        <f t="shared" si="10"/>
        <v>84.375</v>
      </c>
      <c r="T25" s="2">
        <f t="shared" si="10"/>
        <v>90.625</v>
      </c>
      <c r="U25" s="2">
        <f t="shared" si="10"/>
        <v>93.125</v>
      </c>
      <c r="V25" s="83">
        <f t="shared" si="10"/>
        <v>638.125</v>
      </c>
      <c r="W25" s="63"/>
      <c r="X25" s="63">
        <f>SUM(X22:X24)</f>
        <v>91.160714285714278</v>
      </c>
      <c r="Y25" t="str">
        <f>IF((X25)&lt;25,"Tidak bermanfaat",IF((X25)&lt;50,"Belum bermanfaat",IF((X25)&lt;75,"Bermanfaat",IF((X25)&lt;=100,"Sangat bermanfaat",0))))</f>
        <v>Sangat bermanfaat</v>
      </c>
    </row>
  </sheetData>
  <mergeCells count="2">
    <mergeCell ref="A2:D2"/>
    <mergeCell ref="A1:AD1"/>
  </mergeCells>
  <pageMargins left="0.25" right="0.25" top="0.75" bottom="0.75" header="0.3" footer="0.3"/>
  <pageSetup paperSize="9" scale="65" orientation="landscape" horizontalDpi="360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opLeftCell="Q4" zoomScale="70" zoomScaleNormal="70" workbookViewId="0">
      <selection activeCell="Z3" sqref="Z3:AC12"/>
    </sheetView>
  </sheetViews>
  <sheetFormatPr defaultColWidth="8.85546875" defaultRowHeight="15" x14ac:dyDescent="0.25"/>
  <cols>
    <col min="1" max="1" width="13.140625" customWidth="1"/>
    <col min="2" max="2" width="4.42578125" customWidth="1"/>
    <col min="3" max="3" width="3.42578125" customWidth="1"/>
    <col min="4" max="4" width="3.7109375" customWidth="1"/>
    <col min="5" max="5" width="12.28515625" customWidth="1"/>
    <col min="6" max="9" width="6.7109375" customWidth="1"/>
    <col min="14" max="14" width="4.140625" customWidth="1"/>
    <col min="15" max="21" width="4.85546875" style="2" customWidth="1"/>
    <col min="22" max="22" width="10.140625" customWidth="1"/>
    <col min="23" max="23" width="11" customWidth="1"/>
    <col min="25" max="25" width="4.42578125" customWidth="1"/>
    <col min="27" max="30" width="5" customWidth="1"/>
  </cols>
  <sheetData>
    <row r="1" spans="1:30" ht="23.25" x14ac:dyDescent="0.35">
      <c r="A1" s="138" t="s">
        <v>191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</row>
    <row r="2" spans="1:30" ht="23.25" x14ac:dyDescent="0.35">
      <c r="A2" s="139" t="s">
        <v>154</v>
      </c>
      <c r="B2" s="139"/>
      <c r="C2" s="139"/>
      <c r="D2" s="139"/>
      <c r="F2" s="62" t="s">
        <v>6</v>
      </c>
      <c r="G2" s="62" t="s">
        <v>5</v>
      </c>
      <c r="H2" s="62" t="s">
        <v>3</v>
      </c>
      <c r="I2" s="62" t="s">
        <v>4</v>
      </c>
      <c r="J2" s="52"/>
      <c r="K2" s="52"/>
      <c r="N2" t="s">
        <v>79</v>
      </c>
      <c r="O2" s="2">
        <v>1</v>
      </c>
      <c r="P2" s="2">
        <v>2</v>
      </c>
      <c r="Q2" s="2">
        <v>3</v>
      </c>
      <c r="R2" s="2">
        <v>4</v>
      </c>
      <c r="S2" s="2">
        <v>5</v>
      </c>
      <c r="T2" s="2">
        <v>6</v>
      </c>
      <c r="U2" s="2">
        <v>7</v>
      </c>
      <c r="Y2" s="63"/>
      <c r="Z2" s="6" t="s">
        <v>4</v>
      </c>
      <c r="AA2" s="6" t="s">
        <v>3</v>
      </c>
      <c r="AB2" s="6" t="s">
        <v>5</v>
      </c>
      <c r="AC2" s="6" t="s">
        <v>6</v>
      </c>
    </row>
    <row r="3" spans="1:30" x14ac:dyDescent="0.25">
      <c r="A3" t="s">
        <v>80</v>
      </c>
      <c r="B3" s="64">
        <v>60</v>
      </c>
      <c r="C3" s="52" t="s">
        <v>81</v>
      </c>
      <c r="D3">
        <v>8</v>
      </c>
      <c r="F3" s="52">
        <v>1</v>
      </c>
      <c r="G3" s="52">
        <v>2</v>
      </c>
      <c r="H3" s="52">
        <v>3</v>
      </c>
      <c r="I3" s="52">
        <v>4</v>
      </c>
      <c r="J3" s="52">
        <f>+COUNTA(F2:I2)</f>
        <v>4</v>
      </c>
      <c r="K3" s="65">
        <f>+$B$3/$J$3</f>
        <v>15</v>
      </c>
      <c r="N3" s="52" t="s">
        <v>62</v>
      </c>
      <c r="O3" s="2" t="s">
        <v>4</v>
      </c>
      <c r="P3" s="2" t="s">
        <v>3</v>
      </c>
      <c r="Q3" s="2" t="s">
        <v>4</v>
      </c>
      <c r="R3" s="2" t="s">
        <v>4</v>
      </c>
      <c r="S3" s="2" t="s">
        <v>4</v>
      </c>
      <c r="T3" s="2" t="s">
        <v>3</v>
      </c>
      <c r="U3" s="2" t="s">
        <v>3</v>
      </c>
      <c r="V3" s="2"/>
      <c r="Y3" s="52" t="s">
        <v>62</v>
      </c>
      <c r="Z3" s="2">
        <f t="shared" ref="Z3:Z12" si="0">COUNTIF($O3:$U3,$Z$2)</f>
        <v>4</v>
      </c>
      <c r="AA3" s="2">
        <f t="shared" ref="AA3:AA12" si="1">COUNTIF($O3:$U3,$AA$2)</f>
        <v>3</v>
      </c>
      <c r="AB3" s="2">
        <f t="shared" ref="AB3:AB12" si="2">COUNTIF($O3:$U3,$AB$2)</f>
        <v>0</v>
      </c>
      <c r="AC3" s="2">
        <f t="shared" ref="AC3:AC12" si="3">COUNTIF($O3:$U3,$AC$2)</f>
        <v>0</v>
      </c>
      <c r="AD3">
        <f>SUM(Z3:AC3)</f>
        <v>7</v>
      </c>
    </row>
    <row r="4" spans="1:30" x14ac:dyDescent="0.25">
      <c r="A4" t="s">
        <v>82</v>
      </c>
      <c r="B4" s="67">
        <v>40</v>
      </c>
      <c r="C4" s="67" t="s">
        <v>81</v>
      </c>
      <c r="D4">
        <v>2</v>
      </c>
      <c r="F4" s="52"/>
      <c r="G4" s="52"/>
      <c r="H4" s="52"/>
      <c r="I4" s="52"/>
      <c r="J4" s="52">
        <f>+$D$3</f>
        <v>8</v>
      </c>
      <c r="K4" s="65">
        <f>+K3/J4</f>
        <v>1.875</v>
      </c>
      <c r="N4" s="52" t="s">
        <v>63</v>
      </c>
      <c r="O4" s="2" t="s">
        <v>3</v>
      </c>
      <c r="P4" s="2" t="s">
        <v>3</v>
      </c>
      <c r="Q4" s="2" t="s">
        <v>4</v>
      </c>
      <c r="R4" s="2" t="s">
        <v>4</v>
      </c>
      <c r="S4" s="2" t="s">
        <v>4</v>
      </c>
      <c r="T4" s="2" t="s">
        <v>3</v>
      </c>
      <c r="U4" s="2" t="s">
        <v>4</v>
      </c>
      <c r="V4" s="2"/>
      <c r="Y4" s="52" t="s">
        <v>63</v>
      </c>
      <c r="Z4" s="2">
        <f t="shared" si="0"/>
        <v>4</v>
      </c>
      <c r="AA4" s="2">
        <f t="shared" si="1"/>
        <v>3</v>
      </c>
      <c r="AB4" s="2">
        <f t="shared" si="2"/>
        <v>0</v>
      </c>
      <c r="AC4" s="2">
        <f t="shared" si="3"/>
        <v>0</v>
      </c>
      <c r="AD4">
        <f t="shared" ref="AD4:AD12" si="4">SUM(Z4:AC4)</f>
        <v>7</v>
      </c>
    </row>
    <row r="5" spans="1:30" x14ac:dyDescent="0.25">
      <c r="D5">
        <f>SUM(D3:D4)</f>
        <v>10</v>
      </c>
      <c r="F5" s="65">
        <f>+$K$4*F3</f>
        <v>1.875</v>
      </c>
      <c r="G5" s="65">
        <f t="shared" ref="G5:I5" si="5">+$K$4*G3</f>
        <v>3.75</v>
      </c>
      <c r="H5" s="65">
        <f t="shared" si="5"/>
        <v>5.625</v>
      </c>
      <c r="I5" s="65">
        <f t="shared" si="5"/>
        <v>7.5</v>
      </c>
      <c r="J5" s="52"/>
      <c r="K5" s="52"/>
      <c r="N5" s="52" t="s">
        <v>64</v>
      </c>
      <c r="O5" s="2" t="s">
        <v>3</v>
      </c>
      <c r="P5" s="2" t="s">
        <v>3</v>
      </c>
      <c r="Q5" s="2" t="s">
        <v>4</v>
      </c>
      <c r="R5" s="2" t="s">
        <v>4</v>
      </c>
      <c r="S5" s="2" t="s">
        <v>4</v>
      </c>
      <c r="T5" s="2" t="s">
        <v>3</v>
      </c>
      <c r="U5" s="2" t="s">
        <v>4</v>
      </c>
      <c r="V5" s="2"/>
      <c r="Y5" s="52" t="s">
        <v>64</v>
      </c>
      <c r="Z5" s="2">
        <f t="shared" si="0"/>
        <v>4</v>
      </c>
      <c r="AA5" s="2">
        <f t="shared" si="1"/>
        <v>3</v>
      </c>
      <c r="AB5" s="2">
        <f t="shared" si="2"/>
        <v>0</v>
      </c>
      <c r="AC5" s="2">
        <f t="shared" si="3"/>
        <v>0</v>
      </c>
      <c r="AD5">
        <f t="shared" si="4"/>
        <v>7</v>
      </c>
    </row>
    <row r="6" spans="1:30" x14ac:dyDescent="0.25">
      <c r="F6" s="52">
        <f>+F5*$J$4</f>
        <v>15</v>
      </c>
      <c r="G6" s="52">
        <f>+G5*$J$4</f>
        <v>30</v>
      </c>
      <c r="H6" s="52">
        <f>+H5*$J$4</f>
        <v>45</v>
      </c>
      <c r="I6" s="52">
        <f>+I5*$J$4</f>
        <v>60</v>
      </c>
      <c r="J6" s="52"/>
      <c r="K6" s="52"/>
      <c r="N6" s="52" t="s">
        <v>65</v>
      </c>
      <c r="O6" s="2" t="s">
        <v>3</v>
      </c>
      <c r="P6" s="2" t="s">
        <v>4</v>
      </c>
      <c r="Q6" s="2" t="s">
        <v>4</v>
      </c>
      <c r="R6" s="2" t="s">
        <v>3</v>
      </c>
      <c r="S6" s="2" t="s">
        <v>4</v>
      </c>
      <c r="T6" s="2" t="s">
        <v>4</v>
      </c>
      <c r="U6" s="2" t="s">
        <v>4</v>
      </c>
      <c r="V6" s="2"/>
      <c r="Y6" s="52" t="s">
        <v>65</v>
      </c>
      <c r="Z6" s="2">
        <f t="shared" si="0"/>
        <v>5</v>
      </c>
      <c r="AA6" s="2">
        <f t="shared" si="1"/>
        <v>2</v>
      </c>
      <c r="AB6" s="2">
        <f t="shared" si="2"/>
        <v>0</v>
      </c>
      <c r="AC6" s="2">
        <f t="shared" si="3"/>
        <v>0</v>
      </c>
      <c r="AD6">
        <f t="shared" si="4"/>
        <v>7</v>
      </c>
    </row>
    <row r="7" spans="1:30" x14ac:dyDescent="0.25">
      <c r="N7" s="52" t="s">
        <v>66</v>
      </c>
      <c r="O7" s="2" t="s">
        <v>4</v>
      </c>
      <c r="P7" s="2" t="s">
        <v>4</v>
      </c>
      <c r="Q7" s="2" t="s">
        <v>4</v>
      </c>
      <c r="R7" s="2" t="s">
        <v>3</v>
      </c>
      <c r="S7" s="2" t="s">
        <v>4</v>
      </c>
      <c r="T7" s="2" t="s">
        <v>3</v>
      </c>
      <c r="U7" s="2" t="s">
        <v>4</v>
      </c>
      <c r="V7" s="2"/>
      <c r="Y7" s="52" t="s">
        <v>66</v>
      </c>
      <c r="Z7" s="2">
        <f t="shared" si="0"/>
        <v>5</v>
      </c>
      <c r="AA7" s="2">
        <f t="shared" si="1"/>
        <v>2</v>
      </c>
      <c r="AB7" s="2">
        <f t="shared" si="2"/>
        <v>0</v>
      </c>
      <c r="AC7" s="2">
        <f t="shared" si="3"/>
        <v>0</v>
      </c>
      <c r="AD7">
        <f t="shared" si="4"/>
        <v>7</v>
      </c>
    </row>
    <row r="8" spans="1:30" x14ac:dyDescent="0.25">
      <c r="F8" s="68" t="s">
        <v>6</v>
      </c>
      <c r="G8" s="68" t="s">
        <v>5</v>
      </c>
      <c r="H8" s="68" t="s">
        <v>3</v>
      </c>
      <c r="I8" s="68" t="s">
        <v>4</v>
      </c>
      <c r="J8" s="69"/>
      <c r="K8" s="69"/>
      <c r="N8" s="52" t="s">
        <v>67</v>
      </c>
      <c r="O8" s="2" t="s">
        <v>3</v>
      </c>
      <c r="P8" s="2" t="s">
        <v>4</v>
      </c>
      <c r="Q8" s="2" t="s">
        <v>4</v>
      </c>
      <c r="R8" s="2" t="s">
        <v>4</v>
      </c>
      <c r="S8" s="2" t="s">
        <v>4</v>
      </c>
      <c r="T8" s="2" t="s">
        <v>3</v>
      </c>
      <c r="U8" s="2" t="s">
        <v>4</v>
      </c>
      <c r="V8" s="2"/>
      <c r="Y8" s="52" t="s">
        <v>67</v>
      </c>
      <c r="Z8" s="2">
        <f t="shared" si="0"/>
        <v>5</v>
      </c>
      <c r="AA8" s="2">
        <f t="shared" si="1"/>
        <v>2</v>
      </c>
      <c r="AB8" s="2">
        <f t="shared" si="2"/>
        <v>0</v>
      </c>
      <c r="AC8" s="2">
        <f t="shared" si="3"/>
        <v>0</v>
      </c>
      <c r="AD8">
        <f t="shared" si="4"/>
        <v>7</v>
      </c>
    </row>
    <row r="9" spans="1:30" x14ac:dyDescent="0.25">
      <c r="F9" s="69">
        <v>1</v>
      </c>
      <c r="G9" s="69">
        <v>2</v>
      </c>
      <c r="H9" s="69">
        <v>3</v>
      </c>
      <c r="I9" s="69">
        <v>4</v>
      </c>
      <c r="J9" s="69">
        <f>+COUNTA(F8:I8)</f>
        <v>4</v>
      </c>
      <c r="K9" s="70">
        <f>+$B$4/$J$9</f>
        <v>10</v>
      </c>
      <c r="N9" s="52" t="s">
        <v>68</v>
      </c>
      <c r="O9" s="2" t="s">
        <v>3</v>
      </c>
      <c r="P9" s="2" t="s">
        <v>4</v>
      </c>
      <c r="Q9" s="2" t="s">
        <v>4</v>
      </c>
      <c r="R9" s="2" t="s">
        <v>4</v>
      </c>
      <c r="S9" s="2" t="s">
        <v>3</v>
      </c>
      <c r="T9" s="2" t="s">
        <v>3</v>
      </c>
      <c r="U9" s="2" t="s">
        <v>4</v>
      </c>
      <c r="V9" s="2"/>
      <c r="Y9" s="52" t="s">
        <v>68</v>
      </c>
      <c r="Z9" s="2">
        <f t="shared" si="0"/>
        <v>4</v>
      </c>
      <c r="AA9" s="2">
        <f t="shared" si="1"/>
        <v>3</v>
      </c>
      <c r="AB9" s="2">
        <f t="shared" si="2"/>
        <v>0</v>
      </c>
      <c r="AC9" s="2">
        <f t="shared" si="3"/>
        <v>0</v>
      </c>
      <c r="AD9">
        <f t="shared" si="4"/>
        <v>7</v>
      </c>
    </row>
    <row r="10" spans="1:30" x14ac:dyDescent="0.25">
      <c r="F10" s="69"/>
      <c r="G10" s="69"/>
      <c r="H10" s="69"/>
      <c r="I10" s="69"/>
      <c r="J10" s="69">
        <f>+$D$4</f>
        <v>2</v>
      </c>
      <c r="K10" s="70">
        <f>+K9/J10</f>
        <v>5</v>
      </c>
      <c r="N10" s="52" t="s">
        <v>69</v>
      </c>
      <c r="O10" s="2" t="s">
        <v>3</v>
      </c>
      <c r="P10" s="2" t="s">
        <v>4</v>
      </c>
      <c r="Q10" s="2" t="s">
        <v>4</v>
      </c>
      <c r="R10" s="2" t="s">
        <v>4</v>
      </c>
      <c r="S10" s="2" t="s">
        <v>4</v>
      </c>
      <c r="T10" s="2" t="s">
        <v>4</v>
      </c>
      <c r="U10" s="2" t="s">
        <v>4</v>
      </c>
      <c r="V10" s="2"/>
      <c r="Y10" s="52" t="s">
        <v>69</v>
      </c>
      <c r="Z10" s="2">
        <f t="shared" si="0"/>
        <v>6</v>
      </c>
      <c r="AA10" s="2">
        <f t="shared" si="1"/>
        <v>1</v>
      </c>
      <c r="AB10" s="2">
        <f t="shared" si="2"/>
        <v>0</v>
      </c>
      <c r="AC10" s="2">
        <f t="shared" si="3"/>
        <v>0</v>
      </c>
      <c r="AD10">
        <f t="shared" si="4"/>
        <v>7</v>
      </c>
    </row>
    <row r="11" spans="1:30" x14ac:dyDescent="0.25">
      <c r="F11" s="70">
        <f>F9*$K$10</f>
        <v>5</v>
      </c>
      <c r="G11" s="70">
        <f t="shared" ref="G11:I11" si="6">G9*$K$10</f>
        <v>10</v>
      </c>
      <c r="H11" s="70">
        <f t="shared" si="6"/>
        <v>15</v>
      </c>
      <c r="I11" s="70">
        <f t="shared" si="6"/>
        <v>20</v>
      </c>
      <c r="J11" s="69"/>
      <c r="K11" s="69"/>
      <c r="N11" s="69" t="s">
        <v>70</v>
      </c>
      <c r="O11" s="2" t="s">
        <v>3</v>
      </c>
      <c r="P11" s="2" t="s">
        <v>3</v>
      </c>
      <c r="Q11" s="2" t="s">
        <v>4</v>
      </c>
      <c r="R11" s="2" t="s">
        <v>4</v>
      </c>
      <c r="S11" s="2" t="s">
        <v>3</v>
      </c>
      <c r="T11" s="2" t="s">
        <v>4</v>
      </c>
      <c r="U11" s="2" t="s">
        <v>3</v>
      </c>
      <c r="V11" s="2"/>
      <c r="Y11" s="69" t="s">
        <v>70</v>
      </c>
      <c r="Z11" s="2">
        <f t="shared" si="0"/>
        <v>3</v>
      </c>
      <c r="AA11" s="2">
        <f t="shared" si="1"/>
        <v>4</v>
      </c>
      <c r="AB11" s="2">
        <f t="shared" si="2"/>
        <v>0</v>
      </c>
      <c r="AC11" s="2">
        <f t="shared" si="3"/>
        <v>0</v>
      </c>
      <c r="AD11">
        <f t="shared" si="4"/>
        <v>7</v>
      </c>
    </row>
    <row r="12" spans="1:30" x14ac:dyDescent="0.25">
      <c r="F12" s="69">
        <f>+F11*$J$10</f>
        <v>10</v>
      </c>
      <c r="G12" s="69">
        <f>+G11*$J$10</f>
        <v>20</v>
      </c>
      <c r="H12" s="69">
        <f>+H11*$J$10</f>
        <v>30</v>
      </c>
      <c r="I12" s="69">
        <f>+I11*$J$10</f>
        <v>40</v>
      </c>
      <c r="J12" s="69"/>
      <c r="K12" s="69"/>
      <c r="N12" s="69" t="s">
        <v>71</v>
      </c>
      <c r="O12" s="2" t="s">
        <v>4</v>
      </c>
      <c r="P12" s="2" t="s">
        <v>3</v>
      </c>
      <c r="Q12" s="2" t="s">
        <v>4</v>
      </c>
      <c r="R12" s="2" t="s">
        <v>4</v>
      </c>
      <c r="S12" s="2" t="s">
        <v>4</v>
      </c>
      <c r="T12" s="2" t="s">
        <v>4</v>
      </c>
      <c r="U12" s="2" t="s">
        <v>3</v>
      </c>
      <c r="V12" s="2"/>
      <c r="Y12" s="69" t="s">
        <v>71</v>
      </c>
      <c r="Z12" s="2">
        <f t="shared" si="0"/>
        <v>5</v>
      </c>
      <c r="AA12" s="2">
        <f t="shared" si="1"/>
        <v>2</v>
      </c>
      <c r="AB12" s="2">
        <f t="shared" si="2"/>
        <v>0</v>
      </c>
      <c r="AC12" s="2">
        <f t="shared" si="3"/>
        <v>0</v>
      </c>
      <c r="AD12">
        <f t="shared" si="4"/>
        <v>7</v>
      </c>
    </row>
    <row r="14" spans="1:30" x14ac:dyDescent="0.25">
      <c r="O14" s="2">
        <v>1</v>
      </c>
      <c r="P14" s="2">
        <v>2</v>
      </c>
      <c r="Q14" s="2">
        <v>3</v>
      </c>
      <c r="R14" s="2">
        <v>4</v>
      </c>
      <c r="S14" s="2">
        <v>5</v>
      </c>
      <c r="T14" s="2">
        <v>6</v>
      </c>
      <c r="U14" s="2">
        <v>7</v>
      </c>
      <c r="V14" s="77" t="s">
        <v>84</v>
      </c>
      <c r="X14" s="63"/>
    </row>
    <row r="15" spans="1:30" x14ac:dyDescent="0.25">
      <c r="N15" s="52" t="s">
        <v>62</v>
      </c>
      <c r="O15" s="79">
        <f t="shared" ref="O15:U22" si="7">IF(O3="SS",$I$5,IF(O3="S",$H$5,IF(O3="TS",$G$5,IF(O3="STS",$F$5,0))))</f>
        <v>7.5</v>
      </c>
      <c r="P15" s="79">
        <f t="shared" si="7"/>
        <v>5.625</v>
      </c>
      <c r="Q15" s="79">
        <f t="shared" si="7"/>
        <v>7.5</v>
      </c>
      <c r="R15" s="79">
        <f t="shared" si="7"/>
        <v>7.5</v>
      </c>
      <c r="S15" s="79">
        <f t="shared" si="7"/>
        <v>7.5</v>
      </c>
      <c r="T15" s="79">
        <f t="shared" si="7"/>
        <v>5.625</v>
      </c>
      <c r="U15" s="79">
        <f t="shared" si="7"/>
        <v>5.625</v>
      </c>
      <c r="V15" s="80">
        <f t="shared" ref="V15:V24" si="8">SUM(O15:U15)</f>
        <v>46.875</v>
      </c>
      <c r="X15" s="63"/>
    </row>
    <row r="16" spans="1:30" x14ac:dyDescent="0.25">
      <c r="N16" s="52" t="s">
        <v>63</v>
      </c>
      <c r="O16" s="79">
        <f t="shared" si="7"/>
        <v>5.625</v>
      </c>
      <c r="P16" s="79">
        <f t="shared" si="7"/>
        <v>5.625</v>
      </c>
      <c r="Q16" s="79">
        <f t="shared" si="7"/>
        <v>7.5</v>
      </c>
      <c r="R16" s="79">
        <f t="shared" si="7"/>
        <v>7.5</v>
      </c>
      <c r="S16" s="79">
        <f t="shared" si="7"/>
        <v>7.5</v>
      </c>
      <c r="T16" s="79">
        <f t="shared" si="7"/>
        <v>5.625</v>
      </c>
      <c r="U16" s="79">
        <f t="shared" si="7"/>
        <v>7.5</v>
      </c>
      <c r="V16" s="80">
        <f t="shared" si="8"/>
        <v>46.875</v>
      </c>
      <c r="X16" s="63"/>
    </row>
    <row r="17" spans="1:25" x14ac:dyDescent="0.25">
      <c r="N17" s="52" t="s">
        <v>64</v>
      </c>
      <c r="O17" s="79">
        <f t="shared" si="7"/>
        <v>5.625</v>
      </c>
      <c r="P17" s="79">
        <f t="shared" si="7"/>
        <v>5.625</v>
      </c>
      <c r="Q17" s="79">
        <f t="shared" si="7"/>
        <v>7.5</v>
      </c>
      <c r="R17" s="79">
        <f t="shared" si="7"/>
        <v>7.5</v>
      </c>
      <c r="S17" s="79">
        <f t="shared" si="7"/>
        <v>7.5</v>
      </c>
      <c r="T17" s="79">
        <f t="shared" si="7"/>
        <v>5.625</v>
      </c>
      <c r="U17" s="79">
        <f t="shared" si="7"/>
        <v>7.5</v>
      </c>
      <c r="V17" s="80">
        <f t="shared" si="8"/>
        <v>46.875</v>
      </c>
      <c r="X17" s="63"/>
    </row>
    <row r="18" spans="1:25" x14ac:dyDescent="0.25">
      <c r="N18" s="52" t="s">
        <v>65</v>
      </c>
      <c r="O18" s="79">
        <f t="shared" si="7"/>
        <v>5.625</v>
      </c>
      <c r="P18" s="79">
        <f t="shared" si="7"/>
        <v>7.5</v>
      </c>
      <c r="Q18" s="79">
        <f t="shared" si="7"/>
        <v>7.5</v>
      </c>
      <c r="R18" s="79">
        <f t="shared" si="7"/>
        <v>5.625</v>
      </c>
      <c r="S18" s="79">
        <f t="shared" si="7"/>
        <v>7.5</v>
      </c>
      <c r="T18" s="79">
        <f t="shared" si="7"/>
        <v>7.5</v>
      </c>
      <c r="U18" s="79">
        <f t="shared" si="7"/>
        <v>7.5</v>
      </c>
      <c r="V18" s="80">
        <f t="shared" si="8"/>
        <v>48.75</v>
      </c>
      <c r="X18" s="63"/>
    </row>
    <row r="19" spans="1:25" x14ac:dyDescent="0.25">
      <c r="N19" s="52" t="s">
        <v>66</v>
      </c>
      <c r="O19" s="79">
        <f t="shared" si="7"/>
        <v>7.5</v>
      </c>
      <c r="P19" s="79">
        <f t="shared" si="7"/>
        <v>7.5</v>
      </c>
      <c r="Q19" s="79">
        <f t="shared" si="7"/>
        <v>7.5</v>
      </c>
      <c r="R19" s="79">
        <f t="shared" si="7"/>
        <v>5.625</v>
      </c>
      <c r="S19" s="79">
        <f t="shared" si="7"/>
        <v>7.5</v>
      </c>
      <c r="T19" s="79">
        <f t="shared" si="7"/>
        <v>5.625</v>
      </c>
      <c r="U19" s="79">
        <f t="shared" si="7"/>
        <v>7.5</v>
      </c>
      <c r="V19" s="80">
        <f t="shared" si="8"/>
        <v>48.75</v>
      </c>
      <c r="X19" s="63"/>
    </row>
    <row r="20" spans="1:25" x14ac:dyDescent="0.25">
      <c r="N20" s="52" t="s">
        <v>67</v>
      </c>
      <c r="O20" s="79">
        <f t="shared" si="7"/>
        <v>5.625</v>
      </c>
      <c r="P20" s="79">
        <f t="shared" si="7"/>
        <v>7.5</v>
      </c>
      <c r="Q20" s="79">
        <f t="shared" si="7"/>
        <v>7.5</v>
      </c>
      <c r="R20" s="79">
        <f t="shared" si="7"/>
        <v>7.5</v>
      </c>
      <c r="S20" s="79">
        <f t="shared" si="7"/>
        <v>7.5</v>
      </c>
      <c r="T20" s="79">
        <f t="shared" si="7"/>
        <v>5.625</v>
      </c>
      <c r="U20" s="79">
        <f t="shared" si="7"/>
        <v>7.5</v>
      </c>
      <c r="V20" s="80">
        <f t="shared" si="8"/>
        <v>48.75</v>
      </c>
    </row>
    <row r="21" spans="1:25" x14ac:dyDescent="0.25">
      <c r="A21" t="s">
        <v>85</v>
      </c>
      <c r="N21" s="52" t="s">
        <v>68</v>
      </c>
      <c r="O21" s="79">
        <f t="shared" si="7"/>
        <v>5.625</v>
      </c>
      <c r="P21" s="79">
        <f t="shared" si="7"/>
        <v>7.5</v>
      </c>
      <c r="Q21" s="79">
        <f t="shared" si="7"/>
        <v>7.5</v>
      </c>
      <c r="R21" s="79">
        <f t="shared" si="7"/>
        <v>7.5</v>
      </c>
      <c r="S21" s="79">
        <f t="shared" si="7"/>
        <v>5.625</v>
      </c>
      <c r="T21" s="79">
        <f t="shared" si="7"/>
        <v>5.625</v>
      </c>
      <c r="U21" s="79">
        <f t="shared" si="7"/>
        <v>7.5</v>
      </c>
      <c r="V21" s="80">
        <f t="shared" si="8"/>
        <v>46.875</v>
      </c>
      <c r="X21" s="63"/>
    </row>
    <row r="22" spans="1:25" x14ac:dyDescent="0.25">
      <c r="A22" t="s">
        <v>86</v>
      </c>
      <c r="N22" s="52" t="s">
        <v>69</v>
      </c>
      <c r="O22" s="79">
        <f t="shared" si="7"/>
        <v>5.625</v>
      </c>
      <c r="P22" s="79">
        <f t="shared" si="7"/>
        <v>7.5</v>
      </c>
      <c r="Q22" s="79">
        <f t="shared" si="7"/>
        <v>7.5</v>
      </c>
      <c r="R22" s="79">
        <f t="shared" si="7"/>
        <v>7.5</v>
      </c>
      <c r="S22" s="79">
        <f t="shared" si="7"/>
        <v>7.5</v>
      </c>
      <c r="T22" s="79">
        <f t="shared" si="7"/>
        <v>7.5</v>
      </c>
      <c r="U22" s="79">
        <f t="shared" si="7"/>
        <v>7.5</v>
      </c>
      <c r="V22" s="80">
        <f t="shared" si="8"/>
        <v>50.625</v>
      </c>
      <c r="W22" s="85">
        <f>SUM(V15:V22)</f>
        <v>384.375</v>
      </c>
      <c r="X22" s="63">
        <f>+W22/$U$14</f>
        <v>54.910714285714285</v>
      </c>
    </row>
    <row r="23" spans="1:25" x14ac:dyDescent="0.25">
      <c r="A23" t="s">
        <v>87</v>
      </c>
      <c r="N23" s="69" t="s">
        <v>70</v>
      </c>
      <c r="O23" s="81">
        <f>IF(O11="SS",$I$11,IF(O11="S",$H$11,IF(O11="TS",$G$11,IF(O11="STS",$F$11,0))))</f>
        <v>15</v>
      </c>
      <c r="P23" s="81">
        <f t="shared" ref="P23:U24" si="9">IF(P11="SS",$I$11,IF(P11="S",$H$11,IF(P11="TS",$G$11,IF(P11="STS",$F$11,0))))</f>
        <v>15</v>
      </c>
      <c r="Q23" s="81">
        <f t="shared" si="9"/>
        <v>20</v>
      </c>
      <c r="R23" s="81">
        <f>IF(R11="SS",$I$11,IF(R11="S",$H$11,IF(R11="TS",$G$11,IF(R11="STS",$F$11,0))))</f>
        <v>20</v>
      </c>
      <c r="S23" s="81">
        <f t="shared" si="9"/>
        <v>15</v>
      </c>
      <c r="T23" s="81">
        <f t="shared" si="9"/>
        <v>20</v>
      </c>
      <c r="U23" s="81">
        <f t="shared" si="9"/>
        <v>15</v>
      </c>
      <c r="V23" s="82">
        <f t="shared" si="8"/>
        <v>120</v>
      </c>
      <c r="W23" s="63"/>
      <c r="X23" s="63"/>
    </row>
    <row r="24" spans="1:25" x14ac:dyDescent="0.25">
      <c r="A24" t="s">
        <v>88</v>
      </c>
      <c r="N24" s="69" t="s">
        <v>71</v>
      </c>
      <c r="O24" s="81">
        <f>IF(O12="SS",$I$11,IF(O12="S",$H$11,IF(O12="TS",$G$11,IF(O12="STS",$F$11,0))))</f>
        <v>20</v>
      </c>
      <c r="P24" s="81">
        <f t="shared" si="9"/>
        <v>15</v>
      </c>
      <c r="Q24" s="81">
        <f t="shared" si="9"/>
        <v>20</v>
      </c>
      <c r="R24" s="81">
        <f t="shared" si="9"/>
        <v>20</v>
      </c>
      <c r="S24" s="81">
        <f t="shared" si="9"/>
        <v>20</v>
      </c>
      <c r="T24" s="81">
        <f t="shared" si="9"/>
        <v>20</v>
      </c>
      <c r="U24" s="81">
        <f t="shared" si="9"/>
        <v>15</v>
      </c>
      <c r="V24" s="82">
        <f t="shared" si="8"/>
        <v>130</v>
      </c>
      <c r="W24" s="63">
        <f>SUM(V23:V24)</f>
        <v>250</v>
      </c>
      <c r="X24" s="63">
        <f>+W24/U14</f>
        <v>35.714285714285715</v>
      </c>
    </row>
    <row r="25" spans="1:25" x14ac:dyDescent="0.25">
      <c r="O25" s="2">
        <f t="shared" ref="O25:V25" si="10">SUM(O15:O24)</f>
        <v>83.75</v>
      </c>
      <c r="P25" s="2">
        <f t="shared" si="10"/>
        <v>84.375</v>
      </c>
      <c r="Q25" s="2">
        <f t="shared" si="10"/>
        <v>100</v>
      </c>
      <c r="R25" s="2">
        <f t="shared" si="10"/>
        <v>96.25</v>
      </c>
      <c r="S25" s="2">
        <f t="shared" si="10"/>
        <v>93.125</v>
      </c>
      <c r="T25" s="2">
        <f t="shared" si="10"/>
        <v>88.75</v>
      </c>
      <c r="U25" s="2">
        <f t="shared" si="10"/>
        <v>88.125</v>
      </c>
      <c r="V25" s="83">
        <f t="shared" si="10"/>
        <v>634.375</v>
      </c>
      <c r="W25" s="63"/>
      <c r="X25" s="63">
        <f>SUM(X22:X24)</f>
        <v>90.625</v>
      </c>
      <c r="Y25" t="str">
        <f>IF((X25)&lt;25,"Tidak bermanfaat",IF((X25)&lt;50,"Belum bermanfaat",IF((X25)&lt;75,"Bermanfaat",IF((X25)&lt;=100,"Sangat bermanfaat",0))))</f>
        <v>Sangat bermanfaat</v>
      </c>
    </row>
  </sheetData>
  <mergeCells count="2">
    <mergeCell ref="A2:D2"/>
    <mergeCell ref="A1:AD1"/>
  </mergeCells>
  <pageMargins left="0.25" right="0.25" top="0.75" bottom="0.75" header="0.3" footer="0.3"/>
  <pageSetup paperSize="9" scale="67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37"/>
  <sheetViews>
    <sheetView topLeftCell="B19" zoomScaleNormal="100" workbookViewId="0">
      <selection activeCell="A9" sqref="A9:L9"/>
    </sheetView>
  </sheetViews>
  <sheetFormatPr defaultColWidth="8.85546875" defaultRowHeight="15" x14ac:dyDescent="0.25"/>
  <cols>
    <col min="1" max="1" width="3" customWidth="1"/>
    <col min="2" max="2" width="2.85546875" customWidth="1"/>
    <col min="7" max="7" width="9.28515625" customWidth="1"/>
    <col min="8" max="11" width="4.140625" style="2" customWidth="1"/>
    <col min="12" max="12" width="29.85546875" customWidth="1"/>
  </cols>
  <sheetData>
    <row r="8" spans="1:14" ht="12" customHeight="1" x14ac:dyDescent="0.25"/>
    <row r="9" spans="1:14" s="1" customFormat="1" ht="18.75" x14ac:dyDescent="0.3">
      <c r="A9" s="122" t="s">
        <v>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4" s="1" customFormat="1" ht="18.75" x14ac:dyDescent="0.3">
      <c r="A10" s="122" t="s">
        <v>91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4"/>
      <c r="N10" s="4"/>
    </row>
    <row r="11" spans="1:14" ht="4.5" customHeight="1" x14ac:dyDescent="0.25"/>
    <row r="12" spans="1:14" s="3" customFormat="1" ht="30" customHeight="1" x14ac:dyDescent="0.25">
      <c r="A12" s="49" t="s">
        <v>1</v>
      </c>
      <c r="B12" s="49"/>
      <c r="C12" s="123" t="s">
        <v>2</v>
      </c>
      <c r="D12" s="123"/>
      <c r="E12" s="123"/>
      <c r="F12" s="123"/>
      <c r="G12" s="123"/>
      <c r="H12" s="49" t="s">
        <v>4</v>
      </c>
      <c r="I12" s="49" t="s">
        <v>3</v>
      </c>
      <c r="J12" s="49" t="s">
        <v>5</v>
      </c>
      <c r="K12" s="49" t="s">
        <v>6</v>
      </c>
      <c r="L12" s="37" t="s">
        <v>34</v>
      </c>
    </row>
    <row r="13" spans="1:14" s="6" customFormat="1" ht="18" customHeight="1" x14ac:dyDescent="0.25">
      <c r="A13" s="35" t="s">
        <v>12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25"/>
    </row>
    <row r="14" spans="1:14" s="23" customFormat="1" ht="19.5" customHeight="1" x14ac:dyDescent="0.25">
      <c r="A14" s="22" t="s">
        <v>11</v>
      </c>
      <c r="B14" s="127" t="s">
        <v>98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31"/>
    </row>
    <row r="15" spans="1:14" s="46" customFormat="1" ht="27" customHeight="1" x14ac:dyDescent="0.2">
      <c r="A15" s="42"/>
      <c r="B15" s="43">
        <v>1</v>
      </c>
      <c r="C15" s="132" t="s">
        <v>92</v>
      </c>
      <c r="D15" s="132"/>
      <c r="E15" s="132"/>
      <c r="F15" s="132"/>
      <c r="G15" s="133"/>
      <c r="H15" s="44"/>
      <c r="I15" s="44"/>
      <c r="J15" s="44"/>
      <c r="K15" s="44"/>
      <c r="L15" s="45"/>
    </row>
    <row r="16" spans="1:14" s="47" customFormat="1" ht="27" customHeight="1" x14ac:dyDescent="0.2">
      <c r="A16" s="42"/>
      <c r="B16" s="43">
        <v>2</v>
      </c>
      <c r="C16" s="129" t="s">
        <v>93</v>
      </c>
      <c r="D16" s="129"/>
      <c r="E16" s="129"/>
      <c r="F16" s="129"/>
      <c r="G16" s="130"/>
      <c r="H16" s="44"/>
      <c r="I16" s="44"/>
      <c r="J16" s="44"/>
      <c r="K16" s="44"/>
      <c r="L16" s="45"/>
    </row>
    <row r="17" spans="1:12" s="47" customFormat="1" ht="27" customHeight="1" x14ac:dyDescent="0.2">
      <c r="A17" s="42"/>
      <c r="B17" s="43">
        <v>3</v>
      </c>
      <c r="C17" s="129" t="s">
        <v>94</v>
      </c>
      <c r="D17" s="129"/>
      <c r="E17" s="129"/>
      <c r="F17" s="129"/>
      <c r="G17" s="130"/>
      <c r="H17" s="44"/>
      <c r="I17" s="44"/>
      <c r="J17" s="44"/>
      <c r="K17" s="44"/>
      <c r="L17" s="45"/>
    </row>
    <row r="18" spans="1:12" s="47" customFormat="1" ht="27" customHeight="1" x14ac:dyDescent="0.2">
      <c r="A18" s="42"/>
      <c r="B18" s="43">
        <v>4</v>
      </c>
      <c r="C18" s="129" t="s">
        <v>95</v>
      </c>
      <c r="D18" s="129"/>
      <c r="E18" s="129"/>
      <c r="F18" s="129"/>
      <c r="G18" s="130"/>
      <c r="H18" s="44"/>
      <c r="I18" s="44"/>
      <c r="J18" s="44"/>
      <c r="K18" s="44"/>
      <c r="L18" s="45"/>
    </row>
    <row r="19" spans="1:12" s="29" customFormat="1" ht="23.25" customHeight="1" x14ac:dyDescent="0.25">
      <c r="A19" s="26"/>
      <c r="B19" s="43">
        <v>5</v>
      </c>
      <c r="C19" s="120" t="s">
        <v>96</v>
      </c>
      <c r="D19" s="120"/>
      <c r="E19" s="120"/>
      <c r="F19" s="120"/>
      <c r="G19" s="121"/>
      <c r="H19" s="26"/>
      <c r="I19" s="26"/>
      <c r="J19" s="26"/>
      <c r="K19" s="26"/>
      <c r="L19" s="28"/>
    </row>
    <row r="20" spans="1:12" s="29" customFormat="1" ht="37.5" customHeight="1" x14ac:dyDescent="0.25">
      <c r="A20" s="26"/>
      <c r="B20" s="43">
        <v>6</v>
      </c>
      <c r="C20" s="120" t="s">
        <v>97</v>
      </c>
      <c r="D20" s="120"/>
      <c r="E20" s="120"/>
      <c r="F20" s="120"/>
      <c r="G20" s="121"/>
      <c r="H20" s="26"/>
      <c r="I20" s="26"/>
      <c r="J20" s="26"/>
      <c r="K20" s="26"/>
      <c r="L20" s="28"/>
    </row>
    <row r="21" spans="1:12" s="23" customFormat="1" ht="19.5" customHeight="1" x14ac:dyDescent="0.25">
      <c r="A21" s="22" t="s">
        <v>13</v>
      </c>
      <c r="B21" s="127" t="s">
        <v>99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31"/>
    </row>
    <row r="22" spans="1:12" s="41" customFormat="1" ht="27.75" customHeight="1" x14ac:dyDescent="0.2">
      <c r="A22" s="26"/>
      <c r="B22" s="38">
        <v>1</v>
      </c>
      <c r="C22" s="120" t="s">
        <v>16</v>
      </c>
      <c r="D22" s="120"/>
      <c r="E22" s="120"/>
      <c r="F22" s="120"/>
      <c r="G22" s="121"/>
      <c r="H22" s="39"/>
      <c r="I22" s="39"/>
      <c r="J22" s="39"/>
      <c r="K22" s="39"/>
      <c r="L22" s="40"/>
    </row>
    <row r="23" spans="1:12" s="41" customFormat="1" ht="27.75" customHeight="1" x14ac:dyDescent="0.2">
      <c r="A23" s="26"/>
      <c r="B23" s="38">
        <v>2</v>
      </c>
      <c r="C23" s="120" t="s">
        <v>21</v>
      </c>
      <c r="D23" s="120"/>
      <c r="E23" s="120"/>
      <c r="F23" s="120"/>
      <c r="G23" s="121"/>
      <c r="H23" s="39"/>
      <c r="I23" s="39"/>
      <c r="J23" s="39"/>
      <c r="K23" s="39"/>
      <c r="L23" s="40"/>
    </row>
    <row r="24" spans="1:12" s="41" customFormat="1" ht="27.75" customHeight="1" x14ac:dyDescent="0.2">
      <c r="A24" s="26"/>
      <c r="B24" s="38">
        <v>3</v>
      </c>
      <c r="C24" s="120" t="s">
        <v>22</v>
      </c>
      <c r="D24" s="120"/>
      <c r="E24" s="120"/>
      <c r="F24" s="120"/>
      <c r="G24" s="121"/>
      <c r="H24" s="39"/>
      <c r="I24" s="39"/>
      <c r="J24" s="39"/>
      <c r="K24" s="39"/>
      <c r="L24" s="40"/>
    </row>
    <row r="25" spans="1:12" s="41" customFormat="1" ht="27.75" customHeight="1" x14ac:dyDescent="0.2">
      <c r="A25" s="26"/>
      <c r="B25" s="38">
        <v>4</v>
      </c>
      <c r="C25" s="120" t="s">
        <v>23</v>
      </c>
      <c r="D25" s="120"/>
      <c r="E25" s="120"/>
      <c r="F25" s="120"/>
      <c r="G25" s="121"/>
      <c r="H25" s="39"/>
      <c r="I25" s="39"/>
      <c r="J25" s="39"/>
      <c r="K25" s="39"/>
      <c r="L25" s="40"/>
    </row>
    <row r="26" spans="1:12" s="41" customFormat="1" ht="27.75" customHeight="1" x14ac:dyDescent="0.2">
      <c r="A26" s="26"/>
      <c r="B26" s="38">
        <v>5</v>
      </c>
      <c r="C26" s="120" t="s">
        <v>24</v>
      </c>
      <c r="D26" s="120"/>
      <c r="E26" s="120"/>
      <c r="F26" s="120"/>
      <c r="G26" s="121"/>
      <c r="H26" s="39"/>
      <c r="I26" s="39"/>
      <c r="J26" s="39"/>
      <c r="K26" s="39"/>
      <c r="L26" s="40"/>
    </row>
    <row r="27" spans="1:12" s="41" customFormat="1" ht="30" customHeight="1" x14ac:dyDescent="0.2">
      <c r="A27" s="26"/>
      <c r="B27" s="38">
        <v>6</v>
      </c>
      <c r="C27" s="120" t="s">
        <v>17</v>
      </c>
      <c r="D27" s="120"/>
      <c r="E27" s="120"/>
      <c r="F27" s="120"/>
      <c r="G27" s="121"/>
      <c r="H27" s="39"/>
      <c r="I27" s="39"/>
      <c r="J27" s="39"/>
      <c r="K27" s="39"/>
      <c r="L27" s="40"/>
    </row>
    <row r="28" spans="1:12" s="41" customFormat="1" ht="30" customHeight="1" x14ac:dyDescent="0.2">
      <c r="A28" s="26"/>
      <c r="B28" s="38">
        <v>7</v>
      </c>
      <c r="C28" s="120" t="s">
        <v>19</v>
      </c>
      <c r="D28" s="120"/>
      <c r="E28" s="120"/>
      <c r="F28" s="120"/>
      <c r="G28" s="121"/>
      <c r="H28" s="39"/>
      <c r="I28" s="39"/>
      <c r="J28" s="39"/>
      <c r="K28" s="39"/>
      <c r="L28" s="40"/>
    </row>
    <row r="29" spans="1:12" s="6" customFormat="1" ht="21" customHeight="1" x14ac:dyDescent="0.25">
      <c r="A29" s="124" t="s">
        <v>45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6"/>
    </row>
    <row r="30" spans="1:12" s="5" customFormat="1" ht="21" customHeight="1" x14ac:dyDescent="0.25">
      <c r="A30" s="15"/>
      <c r="B30" s="12" t="s">
        <v>7</v>
      </c>
      <c r="C30" s="12"/>
      <c r="D30" s="13"/>
      <c r="E30" s="13"/>
      <c r="F30" s="13"/>
      <c r="G30" s="14"/>
      <c r="H30" s="9"/>
      <c r="I30" s="10"/>
      <c r="J30" s="10"/>
      <c r="K30" s="10"/>
      <c r="L30" s="14"/>
    </row>
    <row r="31" spans="1:12" s="5" customFormat="1" ht="21" customHeight="1" x14ac:dyDescent="0.25">
      <c r="A31" s="15"/>
      <c r="B31" s="12" t="s">
        <v>8</v>
      </c>
      <c r="C31" s="12"/>
      <c r="D31" s="13"/>
      <c r="E31" s="13"/>
      <c r="F31" s="13"/>
      <c r="G31" s="14"/>
      <c r="H31" s="9"/>
      <c r="I31" s="10"/>
      <c r="J31" s="10"/>
      <c r="K31" s="10"/>
      <c r="L31" s="14"/>
    </row>
    <row r="32" spans="1:12" ht="9.75" customHeight="1" x14ac:dyDescent="0.25"/>
    <row r="33" spans="1:12" x14ac:dyDescent="0.25">
      <c r="A33" t="s">
        <v>9</v>
      </c>
    </row>
    <row r="34" spans="1:12" ht="20.25" customHeight="1" x14ac:dyDescent="0.25">
      <c r="A34" s="16"/>
      <c r="B34" s="16"/>
      <c r="C34" s="16"/>
      <c r="D34" s="16"/>
      <c r="E34" s="16"/>
      <c r="F34" s="16"/>
      <c r="G34" s="16"/>
      <c r="H34" s="17"/>
      <c r="I34" s="17"/>
      <c r="J34" s="17"/>
      <c r="K34" s="17"/>
      <c r="L34" s="16"/>
    </row>
    <row r="35" spans="1:12" ht="20.25" customHeight="1" x14ac:dyDescent="0.25">
      <c r="A35" s="11"/>
      <c r="B35" s="11"/>
      <c r="C35" s="11"/>
      <c r="D35" s="11"/>
      <c r="E35" s="11"/>
      <c r="F35" s="11"/>
      <c r="G35" s="11"/>
      <c r="H35" s="18"/>
      <c r="I35" s="18"/>
      <c r="J35" s="18"/>
      <c r="K35" s="18"/>
      <c r="L35" s="11"/>
    </row>
    <row r="36" spans="1:12" ht="20.25" customHeight="1" x14ac:dyDescent="0.25">
      <c r="A36" s="16"/>
      <c r="B36" s="16"/>
      <c r="C36" s="16"/>
      <c r="D36" s="16"/>
      <c r="E36" s="16"/>
      <c r="F36" s="16"/>
      <c r="G36" s="16"/>
      <c r="H36" s="17"/>
      <c r="I36" s="17"/>
      <c r="J36" s="17"/>
      <c r="K36" s="17"/>
      <c r="L36" s="16"/>
    </row>
    <row r="37" spans="1:12" ht="20.25" customHeight="1" x14ac:dyDescent="0.25">
      <c r="A37" s="11"/>
      <c r="B37" s="11"/>
      <c r="C37" s="11"/>
      <c r="D37" s="11"/>
      <c r="E37" s="11"/>
      <c r="F37" s="11"/>
      <c r="G37" s="11"/>
      <c r="H37" s="18"/>
      <c r="I37" s="18"/>
      <c r="J37" s="18"/>
      <c r="K37" s="18"/>
      <c r="L37" s="11"/>
    </row>
  </sheetData>
  <mergeCells count="19">
    <mergeCell ref="C16:G16"/>
    <mergeCell ref="A9:L9"/>
    <mergeCell ref="A10:L10"/>
    <mergeCell ref="C12:G12"/>
    <mergeCell ref="B14:L14"/>
    <mergeCell ref="C15:G15"/>
    <mergeCell ref="C17:G17"/>
    <mergeCell ref="C18:G18"/>
    <mergeCell ref="B21:L21"/>
    <mergeCell ref="C22:G22"/>
    <mergeCell ref="C23:G23"/>
    <mergeCell ref="C19:G19"/>
    <mergeCell ref="C20:G20"/>
    <mergeCell ref="C24:G24"/>
    <mergeCell ref="A29:L29"/>
    <mergeCell ref="C25:G25"/>
    <mergeCell ref="C26:G26"/>
    <mergeCell ref="C27:G27"/>
    <mergeCell ref="C28:G28"/>
  </mergeCells>
  <pageMargins left="0.28000000000000003" right="0.25" top="0.28000000000000003" bottom="0.21" header="0.28000000000000003" footer="0.26"/>
  <pageSetup paperSize="9" orientation="portrait" horizontalDpi="0" verticalDpi="0" r:id="rId1"/>
  <headerFooter>
    <oddHeader>&amp;L&amp;G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view="pageBreakPreview" topLeftCell="L1" zoomScale="60" zoomScaleNormal="70" workbookViewId="0">
      <selection activeCell="Z3" sqref="Z3:AC13"/>
    </sheetView>
  </sheetViews>
  <sheetFormatPr defaultColWidth="8.85546875" defaultRowHeight="15" x14ac:dyDescent="0.25"/>
  <cols>
    <col min="1" max="1" width="13.140625" customWidth="1"/>
    <col min="2" max="2" width="4.42578125" customWidth="1"/>
    <col min="3" max="3" width="3.42578125" customWidth="1"/>
    <col min="4" max="4" width="3.7109375" customWidth="1"/>
    <col min="5" max="5" width="12.28515625" customWidth="1"/>
    <col min="6" max="9" width="6.7109375" customWidth="1"/>
    <col min="14" max="14" width="4.140625" customWidth="1"/>
    <col min="15" max="21" width="4.85546875" style="2" customWidth="1"/>
    <col min="22" max="22" width="10.140625" customWidth="1"/>
    <col min="23" max="23" width="11" customWidth="1"/>
    <col min="25" max="25" width="4.42578125" customWidth="1"/>
    <col min="26" max="30" width="5.28515625" customWidth="1"/>
  </cols>
  <sheetData>
    <row r="1" spans="1:30" ht="23.25" x14ac:dyDescent="0.35">
      <c r="A1" s="107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40"/>
      <c r="P1" s="140"/>
      <c r="Q1" s="140"/>
      <c r="R1" s="140"/>
      <c r="S1" s="140"/>
      <c r="T1" s="140"/>
      <c r="U1" s="140"/>
      <c r="V1" s="51"/>
      <c r="W1" s="51"/>
      <c r="X1" s="51"/>
      <c r="Y1" s="51"/>
      <c r="Z1" s="51"/>
      <c r="AA1" s="51"/>
      <c r="AB1" s="51"/>
      <c r="AC1" s="51"/>
      <c r="AD1" s="51"/>
    </row>
    <row r="2" spans="1:30" ht="23.25" customHeight="1" x14ac:dyDescent="0.25">
      <c r="A2" s="145" t="s">
        <v>153</v>
      </c>
      <c r="B2" s="145"/>
      <c r="C2" s="145"/>
      <c r="D2" s="145"/>
      <c r="E2" s="145"/>
      <c r="F2" s="62" t="s">
        <v>6</v>
      </c>
      <c r="G2" s="62" t="s">
        <v>5</v>
      </c>
      <c r="H2" s="62" t="s">
        <v>3</v>
      </c>
      <c r="I2" s="62" t="s">
        <v>4</v>
      </c>
      <c r="J2" s="52"/>
      <c r="K2" s="52"/>
      <c r="N2" t="s">
        <v>79</v>
      </c>
      <c r="O2" s="2">
        <v>1</v>
      </c>
      <c r="P2" s="2">
        <v>2</v>
      </c>
      <c r="Q2" s="2">
        <v>3</v>
      </c>
      <c r="R2" s="2">
        <v>4</v>
      </c>
      <c r="S2" s="2">
        <v>5</v>
      </c>
      <c r="T2" s="2">
        <v>6</v>
      </c>
      <c r="U2" s="2">
        <v>7</v>
      </c>
      <c r="Y2" s="63"/>
      <c r="Z2" s="6" t="s">
        <v>4</v>
      </c>
      <c r="AA2" s="6" t="s">
        <v>3</v>
      </c>
      <c r="AB2" s="6" t="s">
        <v>5</v>
      </c>
      <c r="AC2" s="6" t="s">
        <v>6</v>
      </c>
    </row>
    <row r="3" spans="1:30" x14ac:dyDescent="0.25">
      <c r="A3" t="s">
        <v>80</v>
      </c>
      <c r="B3" s="64">
        <v>60</v>
      </c>
      <c r="C3" s="52" t="s">
        <v>81</v>
      </c>
      <c r="D3">
        <v>8</v>
      </c>
      <c r="F3" s="52">
        <v>1</v>
      </c>
      <c r="G3" s="52">
        <v>2</v>
      </c>
      <c r="H3" s="52">
        <v>3</v>
      </c>
      <c r="I3" s="52">
        <v>4</v>
      </c>
      <c r="J3" s="52">
        <f>+COUNTA(F2:I2)</f>
        <v>4</v>
      </c>
      <c r="K3" s="65">
        <f>+$B$3/$J$3</f>
        <v>15</v>
      </c>
      <c r="N3" s="52" t="s">
        <v>62</v>
      </c>
      <c r="O3" s="2" t="s">
        <v>4</v>
      </c>
      <c r="P3" s="2" t="s">
        <v>3</v>
      </c>
      <c r="Q3" s="2" t="s">
        <v>4</v>
      </c>
      <c r="R3" s="2" t="s">
        <v>4</v>
      </c>
      <c r="S3" s="2" t="s">
        <v>4</v>
      </c>
      <c r="T3" s="2" t="s">
        <v>3</v>
      </c>
      <c r="U3" s="2" t="s">
        <v>4</v>
      </c>
      <c r="V3" s="2"/>
      <c r="Y3" s="52" t="s">
        <v>62</v>
      </c>
      <c r="Z3" s="2">
        <f t="shared" ref="Z3:Z13" si="0">COUNTIF($O3:$U3,$Z$2)</f>
        <v>5</v>
      </c>
      <c r="AA3" s="2">
        <f t="shared" ref="AA3:AA13" si="1">COUNTIF($O3:$U3,$AA$2)</f>
        <v>2</v>
      </c>
      <c r="AB3" s="2">
        <f t="shared" ref="AB3:AB13" si="2">COUNTIF($O3:$U3,$AB$2)</f>
        <v>0</v>
      </c>
      <c r="AC3" s="2">
        <f t="shared" ref="AC3:AC13" si="3">COUNTIF($O3:$U3,$AC$2)</f>
        <v>0</v>
      </c>
      <c r="AD3">
        <f>SUM(Z3:AC3)</f>
        <v>7</v>
      </c>
    </row>
    <row r="4" spans="1:30" x14ac:dyDescent="0.25">
      <c r="A4" t="s">
        <v>82</v>
      </c>
      <c r="B4" s="67">
        <v>40</v>
      </c>
      <c r="C4" s="67" t="s">
        <v>81</v>
      </c>
      <c r="D4">
        <v>2</v>
      </c>
      <c r="F4" s="52"/>
      <c r="G4" s="52"/>
      <c r="H4" s="52"/>
      <c r="I4" s="52"/>
      <c r="J4" s="52">
        <f>+$D$3</f>
        <v>8</v>
      </c>
      <c r="K4" s="65">
        <f>+K3/J4</f>
        <v>1.875</v>
      </c>
      <c r="N4" s="52" t="s">
        <v>63</v>
      </c>
      <c r="O4" s="2" t="s">
        <v>4</v>
      </c>
      <c r="P4" s="2" t="s">
        <v>4</v>
      </c>
      <c r="Q4" s="2" t="s">
        <v>4</v>
      </c>
      <c r="R4" s="2" t="s">
        <v>4</v>
      </c>
      <c r="S4" s="2" t="s">
        <v>4</v>
      </c>
      <c r="T4" s="2" t="s">
        <v>3</v>
      </c>
      <c r="U4" s="2" t="s">
        <v>4</v>
      </c>
      <c r="V4" s="2"/>
      <c r="Y4" s="52" t="s">
        <v>63</v>
      </c>
      <c r="Z4" s="2">
        <f t="shared" si="0"/>
        <v>6</v>
      </c>
      <c r="AA4" s="2">
        <f t="shared" si="1"/>
        <v>1</v>
      </c>
      <c r="AB4" s="2">
        <f t="shared" si="2"/>
        <v>0</v>
      </c>
      <c r="AC4" s="2">
        <f t="shared" si="3"/>
        <v>0</v>
      </c>
      <c r="AD4">
        <f t="shared" ref="AD4:AD13" si="4">SUM(Z4:AC4)</f>
        <v>7</v>
      </c>
    </row>
    <row r="5" spans="1:30" x14ac:dyDescent="0.25">
      <c r="D5">
        <f>SUM(D3:D4)</f>
        <v>10</v>
      </c>
      <c r="F5" s="65">
        <f>+$K$4*F3</f>
        <v>1.875</v>
      </c>
      <c r="G5" s="65">
        <f t="shared" ref="G5:I5" si="5">+$K$4*G3</f>
        <v>3.75</v>
      </c>
      <c r="H5" s="65">
        <f t="shared" si="5"/>
        <v>5.625</v>
      </c>
      <c r="I5" s="65">
        <f t="shared" si="5"/>
        <v>7.5</v>
      </c>
      <c r="J5" s="52"/>
      <c r="K5" s="52"/>
      <c r="N5" s="52" t="s">
        <v>64</v>
      </c>
      <c r="O5" s="2" t="s">
        <v>3</v>
      </c>
      <c r="P5" s="2" t="s">
        <v>4</v>
      </c>
      <c r="Q5" s="2" t="s">
        <v>4</v>
      </c>
      <c r="R5" s="2" t="s">
        <v>4</v>
      </c>
      <c r="S5" s="2" t="s">
        <v>4</v>
      </c>
      <c r="T5" s="2" t="s">
        <v>3</v>
      </c>
      <c r="U5" s="2" t="s">
        <v>4</v>
      </c>
      <c r="V5" s="2"/>
      <c r="Y5" s="52" t="s">
        <v>64</v>
      </c>
      <c r="Z5" s="2">
        <f t="shared" si="0"/>
        <v>5</v>
      </c>
      <c r="AA5" s="2">
        <f t="shared" si="1"/>
        <v>2</v>
      </c>
      <c r="AB5" s="2">
        <f t="shared" si="2"/>
        <v>0</v>
      </c>
      <c r="AC5" s="2">
        <f t="shared" si="3"/>
        <v>0</v>
      </c>
      <c r="AD5">
        <f t="shared" si="4"/>
        <v>7</v>
      </c>
    </row>
    <row r="6" spans="1:30" x14ac:dyDescent="0.25">
      <c r="F6" s="52">
        <f>+F5*$J$4</f>
        <v>15</v>
      </c>
      <c r="G6" s="52">
        <f>+G5*$J$4</f>
        <v>30</v>
      </c>
      <c r="H6" s="52">
        <f>+H5*$J$4</f>
        <v>45</v>
      </c>
      <c r="I6" s="52">
        <f>+I5*$J$4</f>
        <v>60</v>
      </c>
      <c r="J6" s="52"/>
      <c r="K6" s="52"/>
      <c r="N6" s="52" t="s">
        <v>65</v>
      </c>
      <c r="O6" s="2" t="s">
        <v>3</v>
      </c>
      <c r="P6" s="2" t="s">
        <v>4</v>
      </c>
      <c r="Q6" s="2" t="s">
        <v>4</v>
      </c>
      <c r="R6" s="2" t="s">
        <v>4</v>
      </c>
      <c r="S6" s="2" t="s">
        <v>3</v>
      </c>
      <c r="T6" s="2" t="s">
        <v>3</v>
      </c>
      <c r="U6" s="2" t="s">
        <v>4</v>
      </c>
      <c r="V6" s="2"/>
      <c r="Y6" s="52" t="s">
        <v>65</v>
      </c>
      <c r="Z6" s="2">
        <f t="shared" si="0"/>
        <v>4</v>
      </c>
      <c r="AA6" s="2">
        <f t="shared" si="1"/>
        <v>3</v>
      </c>
      <c r="AB6" s="2">
        <f t="shared" si="2"/>
        <v>0</v>
      </c>
      <c r="AC6" s="2">
        <f t="shared" si="3"/>
        <v>0</v>
      </c>
      <c r="AD6">
        <f t="shared" si="4"/>
        <v>7</v>
      </c>
    </row>
    <row r="7" spans="1:30" x14ac:dyDescent="0.25">
      <c r="N7" s="52" t="s">
        <v>66</v>
      </c>
      <c r="O7" s="2" t="s">
        <v>4</v>
      </c>
      <c r="P7" s="2" t="s">
        <v>3</v>
      </c>
      <c r="Q7" s="2" t="s">
        <v>4</v>
      </c>
      <c r="R7" s="2" t="s">
        <v>3</v>
      </c>
      <c r="S7" s="2" t="s">
        <v>3</v>
      </c>
      <c r="T7" s="2" t="s">
        <v>3</v>
      </c>
      <c r="U7" s="2" t="s">
        <v>4</v>
      </c>
      <c r="V7" s="2"/>
      <c r="Y7" s="52" t="s">
        <v>66</v>
      </c>
      <c r="Z7" s="2">
        <f t="shared" si="0"/>
        <v>3</v>
      </c>
      <c r="AA7" s="2">
        <f t="shared" si="1"/>
        <v>4</v>
      </c>
      <c r="AB7" s="2">
        <f t="shared" si="2"/>
        <v>0</v>
      </c>
      <c r="AC7" s="2">
        <f t="shared" si="3"/>
        <v>0</v>
      </c>
      <c r="AD7">
        <f t="shared" si="4"/>
        <v>7</v>
      </c>
    </row>
    <row r="8" spans="1:30" x14ac:dyDescent="0.25">
      <c r="F8" s="68" t="s">
        <v>6</v>
      </c>
      <c r="G8" s="68" t="s">
        <v>5</v>
      </c>
      <c r="H8" s="68" t="s">
        <v>3</v>
      </c>
      <c r="I8" s="68" t="s">
        <v>4</v>
      </c>
      <c r="J8" s="69"/>
      <c r="K8" s="69"/>
      <c r="N8" s="52" t="s">
        <v>67</v>
      </c>
      <c r="O8" s="2" t="s">
        <v>3</v>
      </c>
      <c r="P8" s="2" t="s">
        <v>4</v>
      </c>
      <c r="Q8" s="2" t="s">
        <v>4</v>
      </c>
      <c r="R8" s="2" t="s">
        <v>4</v>
      </c>
      <c r="S8" s="2" t="s">
        <v>3</v>
      </c>
      <c r="T8" s="2" t="s">
        <v>4</v>
      </c>
      <c r="U8" s="2" t="s">
        <v>4</v>
      </c>
      <c r="V8" s="2"/>
      <c r="Y8" s="52" t="s">
        <v>67</v>
      </c>
      <c r="Z8" s="2">
        <f t="shared" si="0"/>
        <v>5</v>
      </c>
      <c r="AA8" s="2">
        <f t="shared" si="1"/>
        <v>2</v>
      </c>
      <c r="AB8" s="2">
        <f t="shared" si="2"/>
        <v>0</v>
      </c>
      <c r="AC8" s="2">
        <f t="shared" si="3"/>
        <v>0</v>
      </c>
      <c r="AD8">
        <f t="shared" si="4"/>
        <v>7</v>
      </c>
    </row>
    <row r="9" spans="1:30" x14ac:dyDescent="0.25">
      <c r="F9" s="69">
        <v>1</v>
      </c>
      <c r="G9" s="69">
        <v>2</v>
      </c>
      <c r="H9" s="69">
        <v>3</v>
      </c>
      <c r="I9" s="69">
        <v>4</v>
      </c>
      <c r="J9" s="69">
        <f>+COUNTA(F8:I8)</f>
        <v>4</v>
      </c>
      <c r="K9" s="70">
        <f>+$B$4/$J$9</f>
        <v>10</v>
      </c>
      <c r="N9" s="52" t="s">
        <v>68</v>
      </c>
      <c r="O9" s="2" t="s">
        <v>4</v>
      </c>
      <c r="P9" s="2" t="s">
        <v>4</v>
      </c>
      <c r="Q9" s="2" t="s">
        <v>4</v>
      </c>
      <c r="R9" s="2" t="s">
        <v>4</v>
      </c>
      <c r="S9" s="2" t="s">
        <v>4</v>
      </c>
      <c r="T9" s="2" t="s">
        <v>3</v>
      </c>
      <c r="U9" s="2" t="s">
        <v>3</v>
      </c>
      <c r="V9" s="2"/>
      <c r="Y9" s="52" t="s">
        <v>68</v>
      </c>
      <c r="Z9" s="2">
        <f t="shared" si="0"/>
        <v>5</v>
      </c>
      <c r="AA9" s="2">
        <f t="shared" si="1"/>
        <v>2</v>
      </c>
      <c r="AB9" s="2">
        <f t="shared" si="2"/>
        <v>0</v>
      </c>
      <c r="AC9" s="2">
        <f t="shared" si="3"/>
        <v>0</v>
      </c>
      <c r="AD9">
        <f t="shared" si="4"/>
        <v>7</v>
      </c>
    </row>
    <row r="10" spans="1:30" x14ac:dyDescent="0.25">
      <c r="F10" s="69"/>
      <c r="G10" s="69"/>
      <c r="H10" s="69"/>
      <c r="I10" s="69"/>
      <c r="J10" s="69">
        <f>+$D$4</f>
        <v>2</v>
      </c>
      <c r="K10" s="70">
        <f>+K9/J10</f>
        <v>5</v>
      </c>
      <c r="N10" s="52" t="s">
        <v>69</v>
      </c>
      <c r="O10" s="2" t="s">
        <v>4</v>
      </c>
      <c r="P10" s="2" t="s">
        <v>4</v>
      </c>
      <c r="Q10" s="2" t="s">
        <v>4</v>
      </c>
      <c r="R10" s="2" t="s">
        <v>3</v>
      </c>
      <c r="S10" s="2" t="s">
        <v>4</v>
      </c>
      <c r="T10" s="2" t="s">
        <v>3</v>
      </c>
      <c r="U10" s="2" t="s">
        <v>3</v>
      </c>
      <c r="V10" s="2"/>
      <c r="Y10" s="52" t="s">
        <v>69</v>
      </c>
      <c r="Z10" s="2">
        <f t="shared" si="0"/>
        <v>4</v>
      </c>
      <c r="AA10" s="2">
        <f t="shared" si="1"/>
        <v>3</v>
      </c>
      <c r="AB10" s="2">
        <f t="shared" si="2"/>
        <v>0</v>
      </c>
      <c r="AC10" s="2">
        <f t="shared" si="3"/>
        <v>0</v>
      </c>
      <c r="AD10">
        <f t="shared" si="4"/>
        <v>7</v>
      </c>
    </row>
    <row r="11" spans="1:30" x14ac:dyDescent="0.25">
      <c r="F11" s="70">
        <f>F9*$K$10</f>
        <v>5</v>
      </c>
      <c r="G11" s="70">
        <f t="shared" ref="G11:I11" si="6">G9*$K$10</f>
        <v>10</v>
      </c>
      <c r="H11" s="70">
        <f t="shared" si="6"/>
        <v>15</v>
      </c>
      <c r="I11" s="70">
        <f t="shared" si="6"/>
        <v>20</v>
      </c>
      <c r="J11" s="69"/>
      <c r="K11" s="69"/>
      <c r="N11" s="52" t="s">
        <v>89</v>
      </c>
      <c r="O11" s="2" t="s">
        <v>4</v>
      </c>
      <c r="P11" s="2" t="s">
        <v>4</v>
      </c>
      <c r="Q11" s="2" t="s">
        <v>4</v>
      </c>
      <c r="R11" s="2" t="s">
        <v>3</v>
      </c>
      <c r="S11" s="2" t="s">
        <v>3</v>
      </c>
      <c r="T11" s="2" t="s">
        <v>3</v>
      </c>
      <c r="U11" s="2" t="s">
        <v>4</v>
      </c>
      <c r="V11" s="2"/>
      <c r="Y11" s="52" t="s">
        <v>89</v>
      </c>
      <c r="Z11" s="2">
        <f t="shared" si="0"/>
        <v>4</v>
      </c>
      <c r="AA11" s="2">
        <f t="shared" si="1"/>
        <v>3</v>
      </c>
      <c r="AB11" s="2">
        <f t="shared" si="2"/>
        <v>0</v>
      </c>
      <c r="AC11" s="2">
        <f t="shared" si="3"/>
        <v>0</v>
      </c>
      <c r="AD11">
        <f t="shared" si="4"/>
        <v>7</v>
      </c>
    </row>
    <row r="12" spans="1:30" x14ac:dyDescent="0.25">
      <c r="F12" s="69">
        <f>+F11*$J$10</f>
        <v>10</v>
      </c>
      <c r="G12" s="69">
        <f>+G11*$J$10</f>
        <v>20</v>
      </c>
      <c r="H12" s="69">
        <f>+H11*$J$10</f>
        <v>30</v>
      </c>
      <c r="I12" s="69">
        <f>+I11*$J$10</f>
        <v>40</v>
      </c>
      <c r="J12" s="69"/>
      <c r="K12" s="69"/>
      <c r="N12" s="69" t="s">
        <v>70</v>
      </c>
      <c r="O12" s="2" t="s">
        <v>4</v>
      </c>
      <c r="P12" s="2" t="s">
        <v>3</v>
      </c>
      <c r="Q12" s="2" t="s">
        <v>4</v>
      </c>
      <c r="R12" s="2" t="s">
        <v>4</v>
      </c>
      <c r="S12" s="2" t="s">
        <v>4</v>
      </c>
      <c r="T12" s="2" t="s">
        <v>3</v>
      </c>
      <c r="U12" s="2" t="s">
        <v>4</v>
      </c>
      <c r="V12" s="2"/>
      <c r="Y12" s="69" t="s">
        <v>70</v>
      </c>
      <c r="Z12" s="2">
        <f t="shared" si="0"/>
        <v>5</v>
      </c>
      <c r="AA12" s="2">
        <f t="shared" si="1"/>
        <v>2</v>
      </c>
      <c r="AB12" s="2">
        <f t="shared" si="2"/>
        <v>0</v>
      </c>
      <c r="AC12" s="2">
        <f t="shared" si="3"/>
        <v>0</v>
      </c>
      <c r="AD12">
        <f t="shared" si="4"/>
        <v>7</v>
      </c>
    </row>
    <row r="13" spans="1:30" x14ac:dyDescent="0.25">
      <c r="N13" s="69" t="s">
        <v>71</v>
      </c>
      <c r="O13" s="2" t="s">
        <v>4</v>
      </c>
      <c r="P13" s="2" t="s">
        <v>3</v>
      </c>
      <c r="Q13" s="2" t="s">
        <v>4</v>
      </c>
      <c r="R13" s="2" t="s">
        <v>4</v>
      </c>
      <c r="S13" s="2" t="s">
        <v>4</v>
      </c>
      <c r="T13" s="2" t="s">
        <v>3</v>
      </c>
      <c r="U13" s="2" t="s">
        <v>4</v>
      </c>
      <c r="Y13" s="69" t="s">
        <v>71</v>
      </c>
      <c r="Z13" s="2">
        <f t="shared" si="0"/>
        <v>5</v>
      </c>
      <c r="AA13" s="2">
        <f t="shared" si="1"/>
        <v>2</v>
      </c>
      <c r="AB13" s="2">
        <f t="shared" si="2"/>
        <v>0</v>
      </c>
      <c r="AC13" s="2">
        <f t="shared" si="3"/>
        <v>0</v>
      </c>
      <c r="AD13">
        <f t="shared" si="4"/>
        <v>7</v>
      </c>
    </row>
    <row r="15" spans="1:30" x14ac:dyDescent="0.25">
      <c r="O15" s="2">
        <v>1</v>
      </c>
      <c r="P15" s="2">
        <v>2</v>
      </c>
      <c r="Q15" s="2">
        <v>3</v>
      </c>
      <c r="R15" s="2">
        <v>4</v>
      </c>
      <c r="S15" s="2">
        <v>5</v>
      </c>
      <c r="T15" s="2">
        <v>6</v>
      </c>
      <c r="U15" s="2">
        <v>7</v>
      </c>
      <c r="V15" s="77" t="s">
        <v>84</v>
      </c>
      <c r="X15" s="63"/>
    </row>
    <row r="16" spans="1:30" x14ac:dyDescent="0.25">
      <c r="N16" s="52" t="s">
        <v>62</v>
      </c>
      <c r="O16" s="79">
        <f t="shared" ref="O16:U26" si="7">IF(O3="SS",$I$5,IF(O3="S",$H$5,IF(O3="TS",$G$5,IF(O3="STS",$F$5,0))))</f>
        <v>7.5</v>
      </c>
      <c r="P16" s="79">
        <f t="shared" si="7"/>
        <v>5.625</v>
      </c>
      <c r="Q16" s="79">
        <f t="shared" si="7"/>
        <v>7.5</v>
      </c>
      <c r="R16" s="79">
        <f t="shared" si="7"/>
        <v>7.5</v>
      </c>
      <c r="S16" s="79">
        <f t="shared" si="7"/>
        <v>7.5</v>
      </c>
      <c r="T16" s="79">
        <f t="shared" si="7"/>
        <v>5.625</v>
      </c>
      <c r="U16" s="79">
        <f t="shared" si="7"/>
        <v>7.5</v>
      </c>
      <c r="V16" s="80">
        <f t="shared" ref="V16:V26" si="8">SUM(O16:U16)</f>
        <v>48.75</v>
      </c>
      <c r="X16" s="63"/>
    </row>
    <row r="17" spans="1:25" x14ac:dyDescent="0.25">
      <c r="N17" s="52" t="s">
        <v>63</v>
      </c>
      <c r="O17" s="79">
        <f t="shared" si="7"/>
        <v>7.5</v>
      </c>
      <c r="P17" s="79">
        <f t="shared" si="7"/>
        <v>7.5</v>
      </c>
      <c r="Q17" s="79">
        <f t="shared" si="7"/>
        <v>7.5</v>
      </c>
      <c r="R17" s="79">
        <f t="shared" si="7"/>
        <v>7.5</v>
      </c>
      <c r="S17" s="79">
        <f t="shared" si="7"/>
        <v>7.5</v>
      </c>
      <c r="T17" s="79">
        <f t="shared" si="7"/>
        <v>5.625</v>
      </c>
      <c r="U17" s="79">
        <f t="shared" si="7"/>
        <v>7.5</v>
      </c>
      <c r="V17" s="80">
        <f t="shared" si="8"/>
        <v>50.625</v>
      </c>
      <c r="X17" s="63"/>
    </row>
    <row r="18" spans="1:25" x14ac:dyDescent="0.25">
      <c r="N18" s="52" t="s">
        <v>64</v>
      </c>
      <c r="O18" s="79">
        <f t="shared" si="7"/>
        <v>5.625</v>
      </c>
      <c r="P18" s="79">
        <f t="shared" si="7"/>
        <v>7.5</v>
      </c>
      <c r="Q18" s="79">
        <f t="shared" si="7"/>
        <v>7.5</v>
      </c>
      <c r="R18" s="79">
        <f t="shared" si="7"/>
        <v>7.5</v>
      </c>
      <c r="S18" s="79">
        <f t="shared" si="7"/>
        <v>7.5</v>
      </c>
      <c r="T18" s="79">
        <f t="shared" si="7"/>
        <v>5.625</v>
      </c>
      <c r="U18" s="79">
        <f t="shared" si="7"/>
        <v>7.5</v>
      </c>
      <c r="V18" s="80">
        <f t="shared" si="8"/>
        <v>48.75</v>
      </c>
      <c r="X18" s="63"/>
    </row>
    <row r="19" spans="1:25" x14ac:dyDescent="0.25">
      <c r="N19" s="52" t="s">
        <v>65</v>
      </c>
      <c r="O19" s="79">
        <f t="shared" si="7"/>
        <v>5.625</v>
      </c>
      <c r="P19" s="79">
        <f t="shared" si="7"/>
        <v>7.5</v>
      </c>
      <c r="Q19" s="79">
        <f t="shared" si="7"/>
        <v>7.5</v>
      </c>
      <c r="R19" s="79">
        <f t="shared" si="7"/>
        <v>7.5</v>
      </c>
      <c r="S19" s="79">
        <f t="shared" si="7"/>
        <v>5.625</v>
      </c>
      <c r="T19" s="79">
        <f t="shared" si="7"/>
        <v>5.625</v>
      </c>
      <c r="U19" s="79">
        <f t="shared" si="7"/>
        <v>7.5</v>
      </c>
      <c r="V19" s="80">
        <f t="shared" si="8"/>
        <v>46.875</v>
      </c>
      <c r="X19" s="63"/>
    </row>
    <row r="20" spans="1:25" x14ac:dyDescent="0.25">
      <c r="N20" s="52" t="s">
        <v>66</v>
      </c>
      <c r="O20" s="79">
        <f t="shared" si="7"/>
        <v>7.5</v>
      </c>
      <c r="P20" s="79">
        <f t="shared" si="7"/>
        <v>5.625</v>
      </c>
      <c r="Q20" s="79">
        <f t="shared" si="7"/>
        <v>7.5</v>
      </c>
      <c r="R20" s="79">
        <f t="shared" si="7"/>
        <v>5.625</v>
      </c>
      <c r="S20" s="79">
        <f t="shared" si="7"/>
        <v>5.625</v>
      </c>
      <c r="T20" s="79">
        <f t="shared" si="7"/>
        <v>5.625</v>
      </c>
      <c r="U20" s="79">
        <f t="shared" si="7"/>
        <v>7.5</v>
      </c>
      <c r="V20" s="80">
        <f t="shared" si="8"/>
        <v>45</v>
      </c>
      <c r="X20" s="63"/>
    </row>
    <row r="21" spans="1:25" x14ac:dyDescent="0.25">
      <c r="N21" s="52" t="s">
        <v>67</v>
      </c>
      <c r="O21" s="79">
        <f t="shared" si="7"/>
        <v>5.625</v>
      </c>
      <c r="P21" s="79">
        <f t="shared" si="7"/>
        <v>7.5</v>
      </c>
      <c r="Q21" s="79">
        <f t="shared" si="7"/>
        <v>7.5</v>
      </c>
      <c r="R21" s="79">
        <f t="shared" si="7"/>
        <v>7.5</v>
      </c>
      <c r="S21" s="79">
        <f t="shared" si="7"/>
        <v>5.625</v>
      </c>
      <c r="T21" s="79">
        <f t="shared" si="7"/>
        <v>7.5</v>
      </c>
      <c r="U21" s="79">
        <f t="shared" si="7"/>
        <v>7.5</v>
      </c>
      <c r="V21" s="80">
        <f t="shared" si="8"/>
        <v>48.75</v>
      </c>
    </row>
    <row r="22" spans="1:25" x14ac:dyDescent="0.25">
      <c r="A22" t="s">
        <v>85</v>
      </c>
      <c r="N22" s="52" t="s">
        <v>68</v>
      </c>
      <c r="O22" s="79">
        <f t="shared" si="7"/>
        <v>7.5</v>
      </c>
      <c r="P22" s="79">
        <f t="shared" si="7"/>
        <v>7.5</v>
      </c>
      <c r="Q22" s="79">
        <f t="shared" si="7"/>
        <v>7.5</v>
      </c>
      <c r="R22" s="79">
        <f t="shared" si="7"/>
        <v>7.5</v>
      </c>
      <c r="S22" s="79">
        <f t="shared" si="7"/>
        <v>7.5</v>
      </c>
      <c r="T22" s="79">
        <f t="shared" si="7"/>
        <v>5.625</v>
      </c>
      <c r="U22" s="79">
        <f t="shared" si="7"/>
        <v>5.625</v>
      </c>
      <c r="V22" s="80">
        <f t="shared" si="8"/>
        <v>48.75</v>
      </c>
      <c r="X22" s="63"/>
    </row>
    <row r="23" spans="1:25" x14ac:dyDescent="0.25">
      <c r="A23" t="s">
        <v>86</v>
      </c>
      <c r="N23" s="52" t="s">
        <v>69</v>
      </c>
      <c r="O23" s="79">
        <f t="shared" si="7"/>
        <v>7.5</v>
      </c>
      <c r="P23" s="79">
        <f t="shared" si="7"/>
        <v>7.5</v>
      </c>
      <c r="Q23" s="79">
        <f t="shared" si="7"/>
        <v>7.5</v>
      </c>
      <c r="R23" s="79">
        <f t="shared" si="7"/>
        <v>5.625</v>
      </c>
      <c r="S23" s="79">
        <f t="shared" si="7"/>
        <v>7.5</v>
      </c>
      <c r="T23" s="79">
        <f t="shared" si="7"/>
        <v>5.625</v>
      </c>
      <c r="U23" s="79">
        <f t="shared" si="7"/>
        <v>5.625</v>
      </c>
      <c r="V23" s="80">
        <f t="shared" si="8"/>
        <v>46.875</v>
      </c>
      <c r="W23" s="63"/>
      <c r="X23" s="63"/>
    </row>
    <row r="24" spans="1:25" x14ac:dyDescent="0.25">
      <c r="A24" t="s">
        <v>87</v>
      </c>
      <c r="N24" s="52" t="s">
        <v>89</v>
      </c>
      <c r="O24" s="79">
        <f t="shared" si="7"/>
        <v>7.5</v>
      </c>
      <c r="P24" s="79">
        <f t="shared" si="7"/>
        <v>7.5</v>
      </c>
      <c r="Q24" s="79">
        <f t="shared" si="7"/>
        <v>7.5</v>
      </c>
      <c r="R24" s="79">
        <f t="shared" si="7"/>
        <v>5.625</v>
      </c>
      <c r="S24" s="79">
        <f t="shared" si="7"/>
        <v>5.625</v>
      </c>
      <c r="T24" s="79">
        <f t="shared" si="7"/>
        <v>5.625</v>
      </c>
      <c r="U24" s="79">
        <f t="shared" si="7"/>
        <v>7.5</v>
      </c>
      <c r="V24" s="80">
        <f t="shared" si="8"/>
        <v>46.875</v>
      </c>
      <c r="W24" s="85">
        <f>SUM(V16:V24)</f>
        <v>431.25</v>
      </c>
      <c r="X24" s="63">
        <f>+W24/$U$15</f>
        <v>61.607142857142854</v>
      </c>
    </row>
    <row r="25" spans="1:25" x14ac:dyDescent="0.25">
      <c r="A25" t="s">
        <v>88</v>
      </c>
      <c r="N25" s="69" t="s">
        <v>70</v>
      </c>
      <c r="O25" s="81">
        <f t="shared" si="7"/>
        <v>7.5</v>
      </c>
      <c r="P25" s="81">
        <f t="shared" si="7"/>
        <v>5.625</v>
      </c>
      <c r="Q25" s="81">
        <f t="shared" si="7"/>
        <v>7.5</v>
      </c>
      <c r="R25" s="81">
        <f t="shared" si="7"/>
        <v>7.5</v>
      </c>
      <c r="S25" s="81">
        <f t="shared" si="7"/>
        <v>7.5</v>
      </c>
      <c r="T25" s="81">
        <f t="shared" si="7"/>
        <v>5.625</v>
      </c>
      <c r="U25" s="81">
        <f t="shared" si="7"/>
        <v>7.5</v>
      </c>
      <c r="V25" s="82">
        <f t="shared" si="8"/>
        <v>48.75</v>
      </c>
    </row>
    <row r="26" spans="1:25" x14ac:dyDescent="0.25">
      <c r="N26" s="69" t="s">
        <v>71</v>
      </c>
      <c r="O26" s="81">
        <f t="shared" si="7"/>
        <v>7.5</v>
      </c>
      <c r="P26" s="81">
        <f t="shared" si="7"/>
        <v>5.625</v>
      </c>
      <c r="Q26" s="81">
        <f t="shared" si="7"/>
        <v>7.5</v>
      </c>
      <c r="R26" s="81">
        <f t="shared" si="7"/>
        <v>7.5</v>
      </c>
      <c r="S26" s="81">
        <f t="shared" si="7"/>
        <v>7.5</v>
      </c>
      <c r="T26" s="81">
        <f t="shared" si="7"/>
        <v>5.625</v>
      </c>
      <c r="U26" s="81">
        <f t="shared" si="7"/>
        <v>7.5</v>
      </c>
      <c r="V26" s="82">
        <f t="shared" si="8"/>
        <v>48.75</v>
      </c>
      <c r="W26" s="63">
        <f>SUM(V25:V26)</f>
        <v>97.5</v>
      </c>
      <c r="X26" s="63">
        <f>+W26/U15</f>
        <v>13.928571428571429</v>
      </c>
    </row>
    <row r="27" spans="1:25" x14ac:dyDescent="0.25">
      <c r="O27" s="2">
        <f t="shared" ref="O27:U27" si="9">SUM(O16:O26)</f>
        <v>76.875</v>
      </c>
      <c r="P27" s="2">
        <f t="shared" si="9"/>
        <v>75</v>
      </c>
      <c r="Q27" s="2">
        <f t="shared" si="9"/>
        <v>82.5</v>
      </c>
      <c r="R27" s="2">
        <f t="shared" si="9"/>
        <v>76.875</v>
      </c>
      <c r="S27" s="2">
        <f t="shared" si="9"/>
        <v>75</v>
      </c>
      <c r="T27" s="2">
        <f t="shared" si="9"/>
        <v>63.75</v>
      </c>
      <c r="U27" s="2">
        <f t="shared" si="9"/>
        <v>78.75</v>
      </c>
      <c r="V27" s="83">
        <f>SUM(V16:V25)</f>
        <v>480</v>
      </c>
      <c r="W27" s="63"/>
      <c r="X27" s="63">
        <f>SUM(X24:X26)</f>
        <v>75.535714285714278</v>
      </c>
      <c r="Y27" t="str">
        <f>IF((X27)&lt;25,"Tidak bermanfaat",IF((X27)&lt;50,"Belum bermanfaat",IF((X27)&lt;75,"Bermanfaat",IF((X27)&lt;=100,"Sangat bermanfaat",0))))</f>
        <v>Sangat bermanfaat</v>
      </c>
    </row>
  </sheetData>
  <mergeCells count="2">
    <mergeCell ref="A2:E2"/>
    <mergeCell ref="O1:U1"/>
  </mergeCells>
  <pageMargins left="0.25" right="0.25" top="0.75" bottom="0.75" header="0.3" footer="0.3"/>
  <pageSetup paperSize="9" scale="7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zoomScale="70" zoomScaleNormal="70" workbookViewId="0">
      <selection activeCell="Z3" sqref="Z3:AC13"/>
    </sheetView>
  </sheetViews>
  <sheetFormatPr defaultColWidth="8.85546875" defaultRowHeight="15" x14ac:dyDescent="0.25"/>
  <cols>
    <col min="1" max="1" width="13.140625" customWidth="1"/>
    <col min="2" max="2" width="4.42578125" customWidth="1"/>
    <col min="3" max="3" width="3.42578125" customWidth="1"/>
    <col min="4" max="4" width="3.7109375" customWidth="1"/>
    <col min="5" max="5" width="12.28515625" customWidth="1"/>
    <col min="6" max="9" width="6.7109375" customWidth="1"/>
    <col min="14" max="14" width="4.140625" customWidth="1"/>
    <col min="15" max="21" width="4.85546875" style="2" customWidth="1"/>
    <col min="22" max="22" width="10.140625" customWidth="1"/>
    <col min="23" max="23" width="11" customWidth="1"/>
    <col min="25" max="25" width="4.42578125" customWidth="1"/>
    <col min="26" max="30" width="5" customWidth="1"/>
  </cols>
  <sheetData>
    <row r="1" spans="1:30" x14ac:dyDescent="0.25">
      <c r="O1" s="146" t="s">
        <v>78</v>
      </c>
      <c r="P1" s="146"/>
      <c r="Q1" s="146"/>
      <c r="R1" s="146"/>
      <c r="S1" s="146"/>
      <c r="T1" s="146"/>
      <c r="U1" s="146"/>
    </row>
    <row r="2" spans="1:30" ht="23.25" customHeight="1" x14ac:dyDescent="0.25">
      <c r="A2" s="145" t="s">
        <v>151</v>
      </c>
      <c r="B2" s="145"/>
      <c r="C2" s="145"/>
      <c r="D2" s="145"/>
      <c r="E2" s="145"/>
      <c r="F2" s="62" t="s">
        <v>6</v>
      </c>
      <c r="G2" s="62" t="s">
        <v>5</v>
      </c>
      <c r="H2" s="62" t="s">
        <v>3</v>
      </c>
      <c r="I2" s="62" t="s">
        <v>4</v>
      </c>
      <c r="J2" s="52"/>
      <c r="K2" s="52"/>
      <c r="N2" t="s">
        <v>79</v>
      </c>
      <c r="O2" s="2">
        <v>1</v>
      </c>
      <c r="P2" s="2">
        <v>2</v>
      </c>
      <c r="Q2" s="2">
        <v>3</v>
      </c>
      <c r="R2" s="2">
        <v>4</v>
      </c>
      <c r="S2" s="2">
        <v>5</v>
      </c>
      <c r="T2" s="2">
        <v>6</v>
      </c>
      <c r="U2" s="2">
        <v>7</v>
      </c>
      <c r="Y2" s="63"/>
      <c r="Z2" s="6" t="s">
        <v>4</v>
      </c>
      <c r="AA2" s="6" t="s">
        <v>3</v>
      </c>
      <c r="AB2" s="6" t="s">
        <v>5</v>
      </c>
      <c r="AC2" s="6" t="s">
        <v>6</v>
      </c>
    </row>
    <row r="3" spans="1:30" x14ac:dyDescent="0.25">
      <c r="A3" t="s">
        <v>80</v>
      </c>
      <c r="B3" s="64">
        <v>60</v>
      </c>
      <c r="C3" s="52" t="s">
        <v>81</v>
      </c>
      <c r="D3">
        <v>8</v>
      </c>
      <c r="F3" s="52">
        <v>1</v>
      </c>
      <c r="G3" s="52">
        <v>2</v>
      </c>
      <c r="H3" s="52">
        <v>3</v>
      </c>
      <c r="I3" s="52">
        <v>4</v>
      </c>
      <c r="J3" s="52">
        <f>+COUNTA(F2:I2)</f>
        <v>4</v>
      </c>
      <c r="K3" s="65">
        <f>+$B$3/$J$3</f>
        <v>15</v>
      </c>
      <c r="N3" s="52" t="s">
        <v>62</v>
      </c>
      <c r="O3" s="2" t="s">
        <v>3</v>
      </c>
      <c r="P3" s="2" t="s">
        <v>4</v>
      </c>
      <c r="Q3" s="2" t="s">
        <v>4</v>
      </c>
      <c r="R3" s="2" t="s">
        <v>4</v>
      </c>
      <c r="S3" s="2" t="s">
        <v>4</v>
      </c>
      <c r="T3" s="2" t="s">
        <v>4</v>
      </c>
      <c r="U3" s="2" t="s">
        <v>4</v>
      </c>
      <c r="V3" s="2"/>
      <c r="Y3" s="52" t="s">
        <v>62</v>
      </c>
      <c r="Z3" s="2">
        <f t="shared" ref="Z3:Z13" si="0">COUNTIF($O3:$U3,$Z$2)</f>
        <v>6</v>
      </c>
      <c r="AA3" s="2">
        <f t="shared" ref="AA3:AA13" si="1">COUNTIF($O3:$U3,$AA$2)</f>
        <v>1</v>
      </c>
      <c r="AB3" s="2">
        <f t="shared" ref="AB3:AB13" si="2">COUNTIF($O3:$U3,$AB$2)</f>
        <v>0</v>
      </c>
      <c r="AC3" s="2">
        <f t="shared" ref="AC3:AC13" si="3">COUNTIF($O3:$U3,$AC$2)</f>
        <v>0</v>
      </c>
      <c r="AD3">
        <f>SUM(Z3:AC3)</f>
        <v>7</v>
      </c>
    </row>
    <row r="4" spans="1:30" x14ac:dyDescent="0.25">
      <c r="A4" t="s">
        <v>82</v>
      </c>
      <c r="B4" s="67">
        <v>40</v>
      </c>
      <c r="C4" s="67" t="s">
        <v>81</v>
      </c>
      <c r="D4">
        <v>2</v>
      </c>
      <c r="F4" s="52"/>
      <c r="G4" s="52"/>
      <c r="H4" s="52"/>
      <c r="I4" s="52"/>
      <c r="J4" s="52">
        <f>+$D$3</f>
        <v>8</v>
      </c>
      <c r="K4" s="65">
        <f>+K3/J4</f>
        <v>1.875</v>
      </c>
      <c r="N4" s="52" t="s">
        <v>63</v>
      </c>
      <c r="O4" s="2" t="s">
        <v>4</v>
      </c>
      <c r="P4" s="2" t="s">
        <v>4</v>
      </c>
      <c r="Q4" s="2" t="s">
        <v>4</v>
      </c>
      <c r="R4" s="2" t="s">
        <v>4</v>
      </c>
      <c r="S4" s="2" t="s">
        <v>4</v>
      </c>
      <c r="T4" s="2" t="s">
        <v>3</v>
      </c>
      <c r="U4" s="2" t="s">
        <v>4</v>
      </c>
      <c r="V4" s="2"/>
      <c r="Y4" s="52" t="s">
        <v>63</v>
      </c>
      <c r="Z4" s="2">
        <f t="shared" si="0"/>
        <v>6</v>
      </c>
      <c r="AA4" s="2">
        <f t="shared" si="1"/>
        <v>1</v>
      </c>
      <c r="AB4" s="2">
        <f t="shared" si="2"/>
        <v>0</v>
      </c>
      <c r="AC4" s="2">
        <f t="shared" si="3"/>
        <v>0</v>
      </c>
      <c r="AD4">
        <f t="shared" ref="AD4:AD13" si="4">SUM(Z4:AC4)</f>
        <v>7</v>
      </c>
    </row>
    <row r="5" spans="1:30" x14ac:dyDescent="0.25">
      <c r="D5">
        <f>SUM(D3:D4)</f>
        <v>10</v>
      </c>
      <c r="F5" s="65">
        <f>+$K$4*F3</f>
        <v>1.875</v>
      </c>
      <c r="G5" s="65">
        <f t="shared" ref="G5:I5" si="5">+$K$4*G3</f>
        <v>3.75</v>
      </c>
      <c r="H5" s="65">
        <f t="shared" si="5"/>
        <v>5.625</v>
      </c>
      <c r="I5" s="65">
        <f t="shared" si="5"/>
        <v>7.5</v>
      </c>
      <c r="J5" s="52"/>
      <c r="K5" s="52"/>
      <c r="N5" s="52" t="s">
        <v>64</v>
      </c>
      <c r="O5" s="2" t="s">
        <v>3</v>
      </c>
      <c r="P5" s="2" t="s">
        <v>4</v>
      </c>
      <c r="Q5" s="2" t="s">
        <v>4</v>
      </c>
      <c r="R5" s="2" t="s">
        <v>4</v>
      </c>
      <c r="S5" s="2" t="s">
        <v>4</v>
      </c>
      <c r="T5" s="2" t="s">
        <v>3</v>
      </c>
      <c r="U5" s="2" t="s">
        <v>4</v>
      </c>
      <c r="V5" s="2"/>
      <c r="Y5" s="52" t="s">
        <v>64</v>
      </c>
      <c r="Z5" s="2">
        <f t="shared" si="0"/>
        <v>5</v>
      </c>
      <c r="AA5" s="2">
        <f t="shared" si="1"/>
        <v>2</v>
      </c>
      <c r="AB5" s="2">
        <f t="shared" si="2"/>
        <v>0</v>
      </c>
      <c r="AC5" s="2">
        <f t="shared" si="3"/>
        <v>0</v>
      </c>
      <c r="AD5">
        <f t="shared" si="4"/>
        <v>7</v>
      </c>
    </row>
    <row r="6" spans="1:30" x14ac:dyDescent="0.25">
      <c r="F6" s="52">
        <f>+F5*$J$4</f>
        <v>15</v>
      </c>
      <c r="G6" s="52">
        <f>+G5*$J$4</f>
        <v>30</v>
      </c>
      <c r="H6" s="52">
        <f>+H5*$J$4</f>
        <v>45</v>
      </c>
      <c r="I6" s="52">
        <f>+I5*$J$4</f>
        <v>60</v>
      </c>
      <c r="J6" s="52"/>
      <c r="K6" s="52"/>
      <c r="N6" s="52" t="s">
        <v>65</v>
      </c>
      <c r="O6" s="2" t="s">
        <v>4</v>
      </c>
      <c r="P6" s="2" t="s">
        <v>4</v>
      </c>
      <c r="Q6" s="2" t="s">
        <v>4</v>
      </c>
      <c r="R6" s="2" t="s">
        <v>4</v>
      </c>
      <c r="S6" s="2" t="s">
        <v>4</v>
      </c>
      <c r="T6" s="2" t="s">
        <v>3</v>
      </c>
      <c r="U6" s="2" t="s">
        <v>4</v>
      </c>
      <c r="V6" s="2"/>
      <c r="Y6" s="52" t="s">
        <v>65</v>
      </c>
      <c r="Z6" s="2">
        <f t="shared" si="0"/>
        <v>6</v>
      </c>
      <c r="AA6" s="2">
        <f t="shared" si="1"/>
        <v>1</v>
      </c>
      <c r="AB6" s="2">
        <f t="shared" si="2"/>
        <v>0</v>
      </c>
      <c r="AC6" s="2">
        <f t="shared" si="3"/>
        <v>0</v>
      </c>
      <c r="AD6">
        <f t="shared" si="4"/>
        <v>7</v>
      </c>
    </row>
    <row r="7" spans="1:30" x14ac:dyDescent="0.25">
      <c r="N7" s="52" t="s">
        <v>66</v>
      </c>
      <c r="O7" s="2" t="s">
        <v>3</v>
      </c>
      <c r="P7" s="2" t="s">
        <v>4</v>
      </c>
      <c r="Q7" s="2" t="s">
        <v>4</v>
      </c>
      <c r="R7" s="2" t="s">
        <v>4</v>
      </c>
      <c r="S7" s="2" t="s">
        <v>4</v>
      </c>
      <c r="T7" s="2" t="s">
        <v>3</v>
      </c>
      <c r="U7" s="2" t="s">
        <v>4</v>
      </c>
      <c r="V7" s="2"/>
      <c r="Y7" s="52" t="s">
        <v>66</v>
      </c>
      <c r="Z7" s="2">
        <f t="shared" si="0"/>
        <v>5</v>
      </c>
      <c r="AA7" s="2">
        <f t="shared" si="1"/>
        <v>2</v>
      </c>
      <c r="AB7" s="2">
        <f t="shared" si="2"/>
        <v>0</v>
      </c>
      <c r="AC7" s="2">
        <f t="shared" si="3"/>
        <v>0</v>
      </c>
      <c r="AD7">
        <f t="shared" si="4"/>
        <v>7</v>
      </c>
    </row>
    <row r="8" spans="1:30" x14ac:dyDescent="0.25">
      <c r="F8" s="68" t="s">
        <v>6</v>
      </c>
      <c r="G8" s="68" t="s">
        <v>5</v>
      </c>
      <c r="H8" s="68" t="s">
        <v>3</v>
      </c>
      <c r="I8" s="68" t="s">
        <v>4</v>
      </c>
      <c r="J8" s="69"/>
      <c r="K8" s="69"/>
      <c r="N8" s="52" t="s">
        <v>67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2" t="s">
        <v>3</v>
      </c>
      <c r="U8" s="2" t="s">
        <v>4</v>
      </c>
      <c r="V8" s="2"/>
      <c r="Y8" s="52" t="s">
        <v>67</v>
      </c>
      <c r="Z8" s="2">
        <f t="shared" si="0"/>
        <v>6</v>
      </c>
      <c r="AA8" s="2">
        <f t="shared" si="1"/>
        <v>1</v>
      </c>
      <c r="AB8" s="2">
        <f t="shared" si="2"/>
        <v>0</v>
      </c>
      <c r="AC8" s="2">
        <f t="shared" si="3"/>
        <v>0</v>
      </c>
      <c r="AD8">
        <f t="shared" si="4"/>
        <v>7</v>
      </c>
    </row>
    <row r="9" spans="1:30" x14ac:dyDescent="0.25">
      <c r="F9" s="69">
        <v>1</v>
      </c>
      <c r="G9" s="69">
        <v>2</v>
      </c>
      <c r="H9" s="69">
        <v>3</v>
      </c>
      <c r="I9" s="69">
        <v>4</v>
      </c>
      <c r="J9" s="69">
        <f>+COUNTA(F8:I8)</f>
        <v>4</v>
      </c>
      <c r="K9" s="70">
        <f>+$B$4/$J$9</f>
        <v>10</v>
      </c>
      <c r="N9" s="52" t="s">
        <v>68</v>
      </c>
      <c r="O9" s="2" t="s">
        <v>3</v>
      </c>
      <c r="P9" s="2" t="s">
        <v>4</v>
      </c>
      <c r="Q9" s="2" t="s">
        <v>3</v>
      </c>
      <c r="R9" s="2" t="s">
        <v>4</v>
      </c>
      <c r="S9" s="2" t="s">
        <v>3</v>
      </c>
      <c r="T9" s="2" t="s">
        <v>3</v>
      </c>
      <c r="U9" s="2" t="s">
        <v>3</v>
      </c>
      <c r="V9" s="2"/>
      <c r="Y9" s="52" t="s">
        <v>68</v>
      </c>
      <c r="Z9" s="2">
        <f t="shared" si="0"/>
        <v>2</v>
      </c>
      <c r="AA9" s="2">
        <f t="shared" si="1"/>
        <v>5</v>
      </c>
      <c r="AB9" s="2">
        <f t="shared" si="2"/>
        <v>0</v>
      </c>
      <c r="AC9" s="2">
        <f t="shared" si="3"/>
        <v>0</v>
      </c>
      <c r="AD9">
        <f t="shared" si="4"/>
        <v>7</v>
      </c>
    </row>
    <row r="10" spans="1:30" x14ac:dyDescent="0.25">
      <c r="F10" s="69"/>
      <c r="G10" s="69"/>
      <c r="H10" s="69"/>
      <c r="I10" s="69"/>
      <c r="J10" s="69">
        <f>+$D$4</f>
        <v>2</v>
      </c>
      <c r="K10" s="70">
        <f>+K9/J10</f>
        <v>5</v>
      </c>
      <c r="N10" s="52" t="s">
        <v>69</v>
      </c>
      <c r="O10" s="2" t="s">
        <v>3</v>
      </c>
      <c r="P10" s="2" t="s">
        <v>4</v>
      </c>
      <c r="Q10" s="2" t="s">
        <v>3</v>
      </c>
      <c r="R10" s="2" t="s">
        <v>3</v>
      </c>
      <c r="S10" s="2" t="s">
        <v>4</v>
      </c>
      <c r="T10" s="2" t="s">
        <v>4</v>
      </c>
      <c r="U10" s="2" t="s">
        <v>3</v>
      </c>
      <c r="V10" s="2"/>
      <c r="Y10" s="52" t="s">
        <v>69</v>
      </c>
      <c r="Z10" s="2">
        <f t="shared" si="0"/>
        <v>3</v>
      </c>
      <c r="AA10" s="2">
        <f t="shared" si="1"/>
        <v>4</v>
      </c>
      <c r="AB10" s="2">
        <f t="shared" si="2"/>
        <v>0</v>
      </c>
      <c r="AC10" s="2">
        <f t="shared" si="3"/>
        <v>0</v>
      </c>
      <c r="AD10">
        <f t="shared" si="4"/>
        <v>7</v>
      </c>
    </row>
    <row r="11" spans="1:30" x14ac:dyDescent="0.25">
      <c r="F11" s="70">
        <f>F9*$K$10</f>
        <v>5</v>
      </c>
      <c r="G11" s="70">
        <f t="shared" ref="G11:I11" si="6">G9*$K$10</f>
        <v>10</v>
      </c>
      <c r="H11" s="70">
        <f t="shared" si="6"/>
        <v>15</v>
      </c>
      <c r="I11" s="70">
        <f t="shared" si="6"/>
        <v>20</v>
      </c>
      <c r="J11" s="69"/>
      <c r="K11" s="69"/>
      <c r="N11" s="52" t="s">
        <v>89</v>
      </c>
      <c r="O11" s="2" t="s">
        <v>3</v>
      </c>
      <c r="P11" s="2" t="s">
        <v>4</v>
      </c>
      <c r="Q11" s="2" t="s">
        <v>3</v>
      </c>
      <c r="R11" s="2" t="s">
        <v>3</v>
      </c>
      <c r="S11" s="2" t="s">
        <v>3</v>
      </c>
      <c r="T11" s="2" t="s">
        <v>4</v>
      </c>
      <c r="U11" s="2" t="s">
        <v>4</v>
      </c>
      <c r="V11" s="2"/>
      <c r="Y11" s="52" t="s">
        <v>89</v>
      </c>
      <c r="Z11" s="2">
        <f t="shared" si="0"/>
        <v>3</v>
      </c>
      <c r="AA11" s="2">
        <f t="shared" si="1"/>
        <v>4</v>
      </c>
      <c r="AB11" s="2">
        <f t="shared" si="2"/>
        <v>0</v>
      </c>
      <c r="AC11" s="2">
        <f t="shared" si="3"/>
        <v>0</v>
      </c>
      <c r="AD11">
        <f t="shared" si="4"/>
        <v>7</v>
      </c>
    </row>
    <row r="12" spans="1:30" x14ac:dyDescent="0.25">
      <c r="F12" s="69">
        <f>+F11*$J$10</f>
        <v>10</v>
      </c>
      <c r="G12" s="69">
        <f>+G11*$J$10</f>
        <v>20</v>
      </c>
      <c r="H12" s="69">
        <f>+H11*$J$10</f>
        <v>30</v>
      </c>
      <c r="I12" s="69">
        <f>+I11*$J$10</f>
        <v>40</v>
      </c>
      <c r="J12" s="69"/>
      <c r="K12" s="69"/>
      <c r="N12" s="69" t="s">
        <v>70</v>
      </c>
      <c r="O12" s="2" t="s">
        <v>3</v>
      </c>
      <c r="P12" s="2" t="s">
        <v>4</v>
      </c>
      <c r="Q12" s="2" t="s">
        <v>4</v>
      </c>
      <c r="R12" s="2" t="s">
        <v>4</v>
      </c>
      <c r="S12" s="2" t="s">
        <v>4</v>
      </c>
      <c r="T12" s="2" t="s">
        <v>4</v>
      </c>
      <c r="U12" s="2" t="s">
        <v>3</v>
      </c>
      <c r="V12" s="2"/>
      <c r="Y12" s="69" t="s">
        <v>70</v>
      </c>
      <c r="Z12" s="2">
        <f t="shared" si="0"/>
        <v>5</v>
      </c>
      <c r="AA12" s="2">
        <f t="shared" si="1"/>
        <v>2</v>
      </c>
      <c r="AB12" s="2">
        <f t="shared" si="2"/>
        <v>0</v>
      </c>
      <c r="AC12" s="2">
        <f t="shared" si="3"/>
        <v>0</v>
      </c>
      <c r="AD12">
        <f t="shared" si="4"/>
        <v>7</v>
      </c>
    </row>
    <row r="13" spans="1:30" x14ac:dyDescent="0.25">
      <c r="N13" s="69" t="s">
        <v>71</v>
      </c>
      <c r="O13" s="2" t="s">
        <v>4</v>
      </c>
      <c r="P13" s="2" t="s">
        <v>4</v>
      </c>
      <c r="Q13" s="2" t="s">
        <v>4</v>
      </c>
      <c r="R13" s="2" t="s">
        <v>4</v>
      </c>
      <c r="S13" s="2" t="s">
        <v>3</v>
      </c>
      <c r="T13" s="2" t="s">
        <v>4</v>
      </c>
      <c r="U13" s="2" t="s">
        <v>3</v>
      </c>
      <c r="Y13" s="69" t="s">
        <v>71</v>
      </c>
      <c r="Z13" s="2">
        <f t="shared" si="0"/>
        <v>5</v>
      </c>
      <c r="AA13" s="2">
        <f t="shared" si="1"/>
        <v>2</v>
      </c>
      <c r="AB13" s="2">
        <f t="shared" si="2"/>
        <v>0</v>
      </c>
      <c r="AC13" s="2">
        <f t="shared" si="3"/>
        <v>0</v>
      </c>
      <c r="AD13">
        <f t="shared" si="4"/>
        <v>7</v>
      </c>
    </row>
    <row r="15" spans="1:30" x14ac:dyDescent="0.25">
      <c r="O15" s="2">
        <v>1</v>
      </c>
      <c r="P15" s="2">
        <v>2</v>
      </c>
      <c r="Q15" s="2">
        <v>3</v>
      </c>
      <c r="R15" s="2">
        <v>4</v>
      </c>
      <c r="S15" s="2">
        <v>5</v>
      </c>
      <c r="T15" s="2">
        <v>6</v>
      </c>
      <c r="U15" s="2">
        <v>7</v>
      </c>
      <c r="V15" s="77" t="s">
        <v>84</v>
      </c>
      <c r="X15" s="63"/>
    </row>
    <row r="16" spans="1:30" x14ac:dyDescent="0.25">
      <c r="N16" s="52" t="s">
        <v>62</v>
      </c>
      <c r="O16" s="79">
        <f t="shared" ref="O16:U26" si="7">IF(O3="SS",$I$5,IF(O3="S",$H$5,IF(O3="TS",$G$5,IF(O3="STS",$F$5,0))))</f>
        <v>5.625</v>
      </c>
      <c r="P16" s="79">
        <f t="shared" si="7"/>
        <v>7.5</v>
      </c>
      <c r="Q16" s="79">
        <f t="shared" si="7"/>
        <v>7.5</v>
      </c>
      <c r="R16" s="79">
        <f t="shared" si="7"/>
        <v>7.5</v>
      </c>
      <c r="S16" s="79">
        <f t="shared" si="7"/>
        <v>7.5</v>
      </c>
      <c r="T16" s="79">
        <f t="shared" si="7"/>
        <v>7.5</v>
      </c>
      <c r="U16" s="79">
        <f t="shared" si="7"/>
        <v>7.5</v>
      </c>
      <c r="V16" s="80">
        <f t="shared" ref="V16:V26" si="8">SUM(O16:U16)</f>
        <v>50.625</v>
      </c>
      <c r="X16" s="63"/>
    </row>
    <row r="17" spans="1:25" x14ac:dyDescent="0.25">
      <c r="N17" s="52" t="s">
        <v>63</v>
      </c>
      <c r="O17" s="79">
        <f t="shared" si="7"/>
        <v>7.5</v>
      </c>
      <c r="P17" s="79">
        <f t="shared" si="7"/>
        <v>7.5</v>
      </c>
      <c r="Q17" s="79">
        <f t="shared" si="7"/>
        <v>7.5</v>
      </c>
      <c r="R17" s="79">
        <f t="shared" si="7"/>
        <v>7.5</v>
      </c>
      <c r="S17" s="79">
        <f t="shared" si="7"/>
        <v>7.5</v>
      </c>
      <c r="T17" s="79">
        <f t="shared" si="7"/>
        <v>5.625</v>
      </c>
      <c r="U17" s="79">
        <f t="shared" si="7"/>
        <v>7.5</v>
      </c>
      <c r="V17" s="80">
        <f t="shared" si="8"/>
        <v>50.625</v>
      </c>
      <c r="X17" s="63"/>
    </row>
    <row r="18" spans="1:25" x14ac:dyDescent="0.25">
      <c r="N18" s="52" t="s">
        <v>64</v>
      </c>
      <c r="O18" s="79">
        <f t="shared" si="7"/>
        <v>5.625</v>
      </c>
      <c r="P18" s="79">
        <f t="shared" si="7"/>
        <v>7.5</v>
      </c>
      <c r="Q18" s="79">
        <f t="shared" si="7"/>
        <v>7.5</v>
      </c>
      <c r="R18" s="79">
        <f t="shared" si="7"/>
        <v>7.5</v>
      </c>
      <c r="S18" s="79">
        <f t="shared" si="7"/>
        <v>7.5</v>
      </c>
      <c r="T18" s="79">
        <f t="shared" si="7"/>
        <v>5.625</v>
      </c>
      <c r="U18" s="79">
        <f t="shared" si="7"/>
        <v>7.5</v>
      </c>
      <c r="V18" s="80">
        <f t="shared" si="8"/>
        <v>48.75</v>
      </c>
      <c r="X18" s="63"/>
    </row>
    <row r="19" spans="1:25" x14ac:dyDescent="0.25">
      <c r="N19" s="52" t="s">
        <v>65</v>
      </c>
      <c r="O19" s="79">
        <f t="shared" si="7"/>
        <v>7.5</v>
      </c>
      <c r="P19" s="79">
        <f t="shared" si="7"/>
        <v>7.5</v>
      </c>
      <c r="Q19" s="79">
        <f t="shared" si="7"/>
        <v>7.5</v>
      </c>
      <c r="R19" s="79">
        <f t="shared" si="7"/>
        <v>7.5</v>
      </c>
      <c r="S19" s="79">
        <f t="shared" si="7"/>
        <v>7.5</v>
      </c>
      <c r="T19" s="79">
        <f t="shared" si="7"/>
        <v>5.625</v>
      </c>
      <c r="U19" s="79">
        <f t="shared" si="7"/>
        <v>7.5</v>
      </c>
      <c r="V19" s="80">
        <f t="shared" si="8"/>
        <v>50.625</v>
      </c>
      <c r="X19" s="63"/>
    </row>
    <row r="20" spans="1:25" x14ac:dyDescent="0.25">
      <c r="N20" s="52" t="s">
        <v>66</v>
      </c>
      <c r="O20" s="79">
        <f t="shared" si="7"/>
        <v>5.625</v>
      </c>
      <c r="P20" s="79">
        <f t="shared" si="7"/>
        <v>7.5</v>
      </c>
      <c r="Q20" s="79">
        <f t="shared" si="7"/>
        <v>7.5</v>
      </c>
      <c r="R20" s="79">
        <f t="shared" si="7"/>
        <v>7.5</v>
      </c>
      <c r="S20" s="79">
        <f t="shared" si="7"/>
        <v>7.5</v>
      </c>
      <c r="T20" s="79">
        <f t="shared" si="7"/>
        <v>5.625</v>
      </c>
      <c r="U20" s="79">
        <f t="shared" si="7"/>
        <v>7.5</v>
      </c>
      <c r="V20" s="80">
        <f t="shared" si="8"/>
        <v>48.75</v>
      </c>
      <c r="X20" s="63"/>
    </row>
    <row r="21" spans="1:25" x14ac:dyDescent="0.25">
      <c r="N21" s="52" t="s">
        <v>67</v>
      </c>
      <c r="O21" s="79">
        <f t="shared" si="7"/>
        <v>7.5</v>
      </c>
      <c r="P21" s="79">
        <f t="shared" si="7"/>
        <v>7.5</v>
      </c>
      <c r="Q21" s="79">
        <f t="shared" si="7"/>
        <v>7.5</v>
      </c>
      <c r="R21" s="79">
        <f t="shared" si="7"/>
        <v>7.5</v>
      </c>
      <c r="S21" s="79">
        <f t="shared" si="7"/>
        <v>7.5</v>
      </c>
      <c r="T21" s="79">
        <f t="shared" si="7"/>
        <v>5.625</v>
      </c>
      <c r="U21" s="79">
        <f t="shared" si="7"/>
        <v>7.5</v>
      </c>
      <c r="V21" s="80">
        <f t="shared" si="8"/>
        <v>50.625</v>
      </c>
    </row>
    <row r="22" spans="1:25" x14ac:dyDescent="0.25">
      <c r="A22" t="s">
        <v>85</v>
      </c>
      <c r="N22" s="52" t="s">
        <v>68</v>
      </c>
      <c r="O22" s="79">
        <f t="shared" si="7"/>
        <v>5.625</v>
      </c>
      <c r="P22" s="79">
        <f t="shared" si="7"/>
        <v>7.5</v>
      </c>
      <c r="Q22" s="79">
        <f t="shared" si="7"/>
        <v>5.625</v>
      </c>
      <c r="R22" s="79">
        <f t="shared" si="7"/>
        <v>7.5</v>
      </c>
      <c r="S22" s="79">
        <f t="shared" si="7"/>
        <v>5.625</v>
      </c>
      <c r="T22" s="79">
        <f t="shared" si="7"/>
        <v>5.625</v>
      </c>
      <c r="U22" s="79">
        <f t="shared" si="7"/>
        <v>5.625</v>
      </c>
      <c r="V22" s="80">
        <f t="shared" si="8"/>
        <v>43.125</v>
      </c>
      <c r="X22" s="63"/>
    </row>
    <row r="23" spans="1:25" x14ac:dyDescent="0.25">
      <c r="A23" t="s">
        <v>86</v>
      </c>
      <c r="N23" s="52" t="s">
        <v>69</v>
      </c>
      <c r="O23" s="79">
        <f t="shared" si="7"/>
        <v>5.625</v>
      </c>
      <c r="P23" s="79">
        <f t="shared" si="7"/>
        <v>7.5</v>
      </c>
      <c r="Q23" s="79">
        <f t="shared" si="7"/>
        <v>5.625</v>
      </c>
      <c r="R23" s="79">
        <f t="shared" si="7"/>
        <v>5.625</v>
      </c>
      <c r="S23" s="79">
        <f t="shared" si="7"/>
        <v>7.5</v>
      </c>
      <c r="T23" s="79">
        <f t="shared" si="7"/>
        <v>7.5</v>
      </c>
      <c r="U23" s="79">
        <f t="shared" si="7"/>
        <v>5.625</v>
      </c>
      <c r="V23" s="80">
        <f t="shared" si="8"/>
        <v>45</v>
      </c>
      <c r="W23" s="63"/>
      <c r="X23" s="63"/>
    </row>
    <row r="24" spans="1:25" x14ac:dyDescent="0.25">
      <c r="A24" t="s">
        <v>87</v>
      </c>
      <c r="N24" s="52" t="s">
        <v>89</v>
      </c>
      <c r="O24" s="79">
        <f t="shared" si="7"/>
        <v>5.625</v>
      </c>
      <c r="P24" s="79">
        <f t="shared" si="7"/>
        <v>7.5</v>
      </c>
      <c r="Q24" s="79">
        <f t="shared" si="7"/>
        <v>5.625</v>
      </c>
      <c r="R24" s="79">
        <f t="shared" si="7"/>
        <v>5.625</v>
      </c>
      <c r="S24" s="79">
        <f t="shared" si="7"/>
        <v>5.625</v>
      </c>
      <c r="T24" s="79">
        <f t="shared" si="7"/>
        <v>7.5</v>
      </c>
      <c r="U24" s="79">
        <f t="shared" si="7"/>
        <v>7.5</v>
      </c>
      <c r="V24" s="80">
        <f t="shared" si="8"/>
        <v>45</v>
      </c>
      <c r="W24" s="85">
        <f>SUM(V16:V24)</f>
        <v>433.125</v>
      </c>
      <c r="X24" s="63">
        <f>+W24/$U$15</f>
        <v>61.875</v>
      </c>
    </row>
    <row r="25" spans="1:25" x14ac:dyDescent="0.25">
      <c r="A25" t="s">
        <v>88</v>
      </c>
      <c r="N25" s="69" t="s">
        <v>70</v>
      </c>
      <c r="O25" s="81">
        <f t="shared" si="7"/>
        <v>5.625</v>
      </c>
      <c r="P25" s="81">
        <f t="shared" si="7"/>
        <v>7.5</v>
      </c>
      <c r="Q25" s="81">
        <f t="shared" si="7"/>
        <v>7.5</v>
      </c>
      <c r="R25" s="81">
        <f t="shared" si="7"/>
        <v>7.5</v>
      </c>
      <c r="S25" s="81">
        <f t="shared" si="7"/>
        <v>7.5</v>
      </c>
      <c r="T25" s="81">
        <f t="shared" si="7"/>
        <v>7.5</v>
      </c>
      <c r="U25" s="81">
        <f t="shared" si="7"/>
        <v>5.625</v>
      </c>
      <c r="V25" s="82">
        <f t="shared" si="8"/>
        <v>48.75</v>
      </c>
    </row>
    <row r="26" spans="1:25" x14ac:dyDescent="0.25">
      <c r="N26" s="69" t="s">
        <v>71</v>
      </c>
      <c r="O26" s="81">
        <f t="shared" si="7"/>
        <v>7.5</v>
      </c>
      <c r="P26" s="81">
        <f t="shared" si="7"/>
        <v>7.5</v>
      </c>
      <c r="Q26" s="81">
        <f t="shared" si="7"/>
        <v>7.5</v>
      </c>
      <c r="R26" s="81">
        <f t="shared" si="7"/>
        <v>7.5</v>
      </c>
      <c r="S26" s="81">
        <f t="shared" si="7"/>
        <v>5.625</v>
      </c>
      <c r="T26" s="81">
        <f t="shared" si="7"/>
        <v>7.5</v>
      </c>
      <c r="U26" s="81">
        <f t="shared" si="7"/>
        <v>5.625</v>
      </c>
      <c r="V26" s="82">
        <f t="shared" si="8"/>
        <v>48.75</v>
      </c>
      <c r="W26" s="63">
        <f>SUM(V24:V25)</f>
        <v>93.75</v>
      </c>
      <c r="X26" s="63">
        <f>+W26/U15</f>
        <v>13.392857142857142</v>
      </c>
    </row>
    <row r="27" spans="1:25" x14ac:dyDescent="0.25">
      <c r="O27" s="2">
        <f t="shared" ref="O27:U27" si="9">SUM(O16:O26)</f>
        <v>69.375</v>
      </c>
      <c r="P27" s="2">
        <f t="shared" si="9"/>
        <v>82.5</v>
      </c>
      <c r="Q27" s="2">
        <f t="shared" si="9"/>
        <v>76.875</v>
      </c>
      <c r="R27" s="2">
        <f t="shared" si="9"/>
        <v>78.75</v>
      </c>
      <c r="S27" s="2">
        <f t="shared" si="9"/>
        <v>76.875</v>
      </c>
      <c r="T27" s="2">
        <f t="shared" si="9"/>
        <v>71.25</v>
      </c>
      <c r="U27" s="2">
        <f t="shared" si="9"/>
        <v>75</v>
      </c>
      <c r="V27" s="83">
        <f>SUM(V16:V25)</f>
        <v>481.875</v>
      </c>
      <c r="W27" s="63"/>
      <c r="X27" s="63">
        <f>SUM(X24:X26)</f>
        <v>75.267857142857139</v>
      </c>
      <c r="Y27" t="str">
        <f>IF((X27)&lt;25,"Tidak bermanfaat",IF((X27)&lt;50,"Belum bermanfaat",IF((X27)&lt;75,"Bermanfaat",IF((X27)&lt;=100,"Sangat bermanfaat",0))))</f>
        <v>Sangat bermanfaat</v>
      </c>
    </row>
  </sheetData>
  <mergeCells count="2">
    <mergeCell ref="A2:E2"/>
    <mergeCell ref="O1:U1"/>
  </mergeCells>
  <pageMargins left="0.25" right="0.25" top="0.75" bottom="0.75" header="0.3" footer="0.3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opLeftCell="N13" zoomScale="67" zoomScaleNormal="67" workbookViewId="0">
      <selection activeCell="Z3" sqref="Z3:AC13"/>
    </sheetView>
  </sheetViews>
  <sheetFormatPr defaultColWidth="8.85546875" defaultRowHeight="15" x14ac:dyDescent="0.25"/>
  <cols>
    <col min="1" max="1" width="13.140625" customWidth="1"/>
    <col min="2" max="2" width="4.42578125" customWidth="1"/>
    <col min="3" max="3" width="3.42578125" customWidth="1"/>
    <col min="4" max="4" width="3.7109375" customWidth="1"/>
    <col min="5" max="5" width="12.28515625" customWidth="1"/>
    <col min="6" max="9" width="6.7109375" customWidth="1"/>
    <col min="14" max="14" width="4.140625" customWidth="1"/>
    <col min="15" max="21" width="4.85546875" style="2" customWidth="1"/>
    <col min="22" max="22" width="10.140625" customWidth="1"/>
    <col min="23" max="23" width="11" customWidth="1"/>
    <col min="25" max="25" width="4.42578125" customWidth="1"/>
    <col min="26" max="30" width="5" customWidth="1"/>
  </cols>
  <sheetData>
    <row r="1" spans="1:30" x14ac:dyDescent="0.25">
      <c r="O1" s="146" t="s">
        <v>78</v>
      </c>
      <c r="P1" s="146"/>
      <c r="Q1" s="146"/>
      <c r="R1" s="146"/>
      <c r="S1" s="146"/>
      <c r="T1" s="146"/>
      <c r="U1" s="146"/>
    </row>
    <row r="2" spans="1:30" ht="23.25" customHeight="1" x14ac:dyDescent="0.25">
      <c r="A2" s="145" t="s">
        <v>152</v>
      </c>
      <c r="B2" s="145"/>
      <c r="C2" s="145"/>
      <c r="D2" s="145"/>
      <c r="E2" s="145"/>
      <c r="F2" s="62" t="s">
        <v>6</v>
      </c>
      <c r="G2" s="62" t="s">
        <v>5</v>
      </c>
      <c r="H2" s="62" t="s">
        <v>3</v>
      </c>
      <c r="I2" s="62" t="s">
        <v>4</v>
      </c>
      <c r="J2" s="52"/>
      <c r="K2" s="52"/>
      <c r="N2" t="s">
        <v>79</v>
      </c>
      <c r="O2" s="2">
        <v>1</v>
      </c>
      <c r="P2" s="2">
        <v>2</v>
      </c>
      <c r="Q2" s="2">
        <v>3</v>
      </c>
      <c r="R2" s="2">
        <v>4</v>
      </c>
      <c r="S2" s="2">
        <v>5</v>
      </c>
      <c r="T2" s="2">
        <v>6</v>
      </c>
      <c r="U2" s="2">
        <v>7</v>
      </c>
      <c r="Y2" s="63"/>
      <c r="Z2" s="6" t="s">
        <v>4</v>
      </c>
      <c r="AA2" s="6" t="s">
        <v>3</v>
      </c>
      <c r="AB2" s="6" t="s">
        <v>5</v>
      </c>
      <c r="AC2" s="6" t="s">
        <v>6</v>
      </c>
    </row>
    <row r="3" spans="1:30" x14ac:dyDescent="0.25">
      <c r="A3" t="s">
        <v>80</v>
      </c>
      <c r="B3" s="64">
        <v>60</v>
      </c>
      <c r="C3" s="52" t="s">
        <v>81</v>
      </c>
      <c r="D3">
        <v>8</v>
      </c>
      <c r="F3" s="52">
        <v>1</v>
      </c>
      <c r="G3" s="52">
        <v>2</v>
      </c>
      <c r="H3" s="52">
        <v>3</v>
      </c>
      <c r="I3" s="52">
        <v>4</v>
      </c>
      <c r="J3" s="52">
        <f>+COUNTA(F2:I2)</f>
        <v>4</v>
      </c>
      <c r="K3" s="65">
        <f>+$B$3/$J$3</f>
        <v>15</v>
      </c>
      <c r="N3" s="52" t="s">
        <v>62</v>
      </c>
      <c r="O3" s="2" t="s">
        <v>4</v>
      </c>
      <c r="P3" s="2" t="s">
        <v>3</v>
      </c>
      <c r="Q3" s="2" t="s">
        <v>4</v>
      </c>
      <c r="R3" s="2" t="s">
        <v>4</v>
      </c>
      <c r="S3" s="2" t="s">
        <v>4</v>
      </c>
      <c r="T3" s="2" t="s">
        <v>3</v>
      </c>
      <c r="U3" s="2" t="s">
        <v>4</v>
      </c>
      <c r="V3" s="2"/>
      <c r="Y3" s="52" t="s">
        <v>62</v>
      </c>
      <c r="Z3" s="2">
        <f t="shared" ref="Z3:Z13" si="0">COUNTIF($O3:$U3,$Z$2)</f>
        <v>5</v>
      </c>
      <c r="AA3" s="2">
        <f t="shared" ref="AA3:AA13" si="1">COUNTIF($O3:$U3,$AA$2)</f>
        <v>2</v>
      </c>
      <c r="AB3" s="2">
        <f t="shared" ref="AB3:AB13" si="2">COUNTIF($O3:$U3,$AB$2)</f>
        <v>0</v>
      </c>
      <c r="AC3" s="2">
        <f t="shared" ref="AC3:AC13" si="3">COUNTIF($O3:$U3,$AC$2)</f>
        <v>0</v>
      </c>
      <c r="AD3">
        <f>SUM(Z3:AC3)</f>
        <v>7</v>
      </c>
    </row>
    <row r="4" spans="1:30" x14ac:dyDescent="0.25">
      <c r="A4" t="s">
        <v>82</v>
      </c>
      <c r="B4" s="67">
        <v>40</v>
      </c>
      <c r="C4" s="67" t="s">
        <v>81</v>
      </c>
      <c r="D4">
        <v>2</v>
      </c>
      <c r="F4" s="52"/>
      <c r="G4" s="52"/>
      <c r="H4" s="52"/>
      <c r="I4" s="52"/>
      <c r="J4" s="52">
        <f>+$D$3</f>
        <v>8</v>
      </c>
      <c r="K4" s="65">
        <f>+K3/J4</f>
        <v>1.875</v>
      </c>
      <c r="N4" s="52" t="s">
        <v>63</v>
      </c>
      <c r="O4" s="2" t="s">
        <v>4</v>
      </c>
      <c r="P4" s="2" t="s">
        <v>3</v>
      </c>
      <c r="Q4" s="2" t="s">
        <v>4</v>
      </c>
      <c r="R4" s="2" t="s">
        <v>4</v>
      </c>
      <c r="S4" s="2" t="s">
        <v>4</v>
      </c>
      <c r="T4" s="2" t="s">
        <v>3</v>
      </c>
      <c r="U4" s="2" t="s">
        <v>4</v>
      </c>
      <c r="V4" s="2"/>
      <c r="Y4" s="52" t="s">
        <v>63</v>
      </c>
      <c r="Z4" s="2">
        <f t="shared" si="0"/>
        <v>5</v>
      </c>
      <c r="AA4" s="2">
        <f t="shared" si="1"/>
        <v>2</v>
      </c>
      <c r="AB4" s="2">
        <f t="shared" si="2"/>
        <v>0</v>
      </c>
      <c r="AC4" s="2">
        <f t="shared" si="3"/>
        <v>0</v>
      </c>
      <c r="AD4">
        <f t="shared" ref="AD4:AD13" si="4">SUM(Z4:AC4)</f>
        <v>7</v>
      </c>
    </row>
    <row r="5" spans="1:30" x14ac:dyDescent="0.25">
      <c r="D5">
        <f>SUM(D3:D4)</f>
        <v>10</v>
      </c>
      <c r="F5" s="65">
        <f>+$K$4*F3</f>
        <v>1.875</v>
      </c>
      <c r="G5" s="65">
        <f t="shared" ref="G5:I5" si="5">+$K$4*G3</f>
        <v>3.75</v>
      </c>
      <c r="H5" s="65">
        <f t="shared" si="5"/>
        <v>5.625</v>
      </c>
      <c r="I5" s="65">
        <f t="shared" si="5"/>
        <v>7.5</v>
      </c>
      <c r="J5" s="52"/>
      <c r="K5" s="52"/>
      <c r="N5" s="52" t="s">
        <v>64</v>
      </c>
      <c r="O5" s="2" t="s">
        <v>4</v>
      </c>
      <c r="P5" s="2" t="s">
        <v>3</v>
      </c>
      <c r="Q5" s="2" t="s">
        <v>4</v>
      </c>
      <c r="R5" s="2" t="s">
        <v>4</v>
      </c>
      <c r="S5" s="2" t="s">
        <v>4</v>
      </c>
      <c r="T5" s="2" t="s">
        <v>3</v>
      </c>
      <c r="U5" s="2" t="s">
        <v>4</v>
      </c>
      <c r="V5" s="2"/>
      <c r="Y5" s="52" t="s">
        <v>64</v>
      </c>
      <c r="Z5" s="2">
        <f t="shared" si="0"/>
        <v>5</v>
      </c>
      <c r="AA5" s="2">
        <f t="shared" si="1"/>
        <v>2</v>
      </c>
      <c r="AB5" s="2">
        <f t="shared" si="2"/>
        <v>0</v>
      </c>
      <c r="AC5" s="2">
        <f t="shared" si="3"/>
        <v>0</v>
      </c>
      <c r="AD5">
        <f t="shared" si="4"/>
        <v>7</v>
      </c>
    </row>
    <row r="6" spans="1:30" x14ac:dyDescent="0.25">
      <c r="F6" s="52">
        <f>+F5*$J$4</f>
        <v>15</v>
      </c>
      <c r="G6" s="52">
        <f>+G5*$J$4</f>
        <v>30</v>
      </c>
      <c r="H6" s="52">
        <f>+H5*$J$4</f>
        <v>45</v>
      </c>
      <c r="I6" s="52">
        <f>+I5*$J$4</f>
        <v>60</v>
      </c>
      <c r="J6" s="52"/>
      <c r="K6" s="52"/>
      <c r="N6" s="52" t="s">
        <v>65</v>
      </c>
      <c r="O6" s="2" t="s">
        <v>3</v>
      </c>
      <c r="P6" s="2" t="s">
        <v>3</v>
      </c>
      <c r="Q6" s="2" t="s">
        <v>4</v>
      </c>
      <c r="R6" s="2" t="s">
        <v>4</v>
      </c>
      <c r="S6" s="2" t="s">
        <v>3</v>
      </c>
      <c r="T6" s="2" t="s">
        <v>3</v>
      </c>
      <c r="U6" s="2" t="s">
        <v>4</v>
      </c>
      <c r="V6" s="2"/>
      <c r="Y6" s="52" t="s">
        <v>65</v>
      </c>
      <c r="Z6" s="2">
        <f t="shared" si="0"/>
        <v>3</v>
      </c>
      <c r="AA6" s="2">
        <f t="shared" si="1"/>
        <v>4</v>
      </c>
      <c r="AB6" s="2">
        <f t="shared" si="2"/>
        <v>0</v>
      </c>
      <c r="AC6" s="2">
        <f t="shared" si="3"/>
        <v>0</v>
      </c>
      <c r="AD6">
        <f t="shared" si="4"/>
        <v>7</v>
      </c>
    </row>
    <row r="7" spans="1:30" x14ac:dyDescent="0.25">
      <c r="N7" s="52" t="s">
        <v>66</v>
      </c>
      <c r="O7" s="2" t="s">
        <v>4</v>
      </c>
      <c r="P7" s="2" t="s">
        <v>3</v>
      </c>
      <c r="Q7" s="2" t="s">
        <v>4</v>
      </c>
      <c r="R7" s="2" t="s">
        <v>3</v>
      </c>
      <c r="S7" s="2" t="s">
        <v>4</v>
      </c>
      <c r="T7" s="2" t="s">
        <v>3</v>
      </c>
      <c r="U7" s="2" t="s">
        <v>4</v>
      </c>
      <c r="V7" s="2"/>
      <c r="Y7" s="52" t="s">
        <v>66</v>
      </c>
      <c r="Z7" s="2">
        <f t="shared" si="0"/>
        <v>4</v>
      </c>
      <c r="AA7" s="2">
        <f t="shared" si="1"/>
        <v>3</v>
      </c>
      <c r="AB7" s="2">
        <f t="shared" si="2"/>
        <v>0</v>
      </c>
      <c r="AC7" s="2">
        <f t="shared" si="3"/>
        <v>0</v>
      </c>
      <c r="AD7">
        <f t="shared" si="4"/>
        <v>7</v>
      </c>
    </row>
    <row r="8" spans="1:30" x14ac:dyDescent="0.25">
      <c r="F8" s="68" t="s">
        <v>6</v>
      </c>
      <c r="G8" s="68" t="s">
        <v>5</v>
      </c>
      <c r="H8" s="68" t="s">
        <v>3</v>
      </c>
      <c r="I8" s="68" t="s">
        <v>4</v>
      </c>
      <c r="J8" s="69"/>
      <c r="K8" s="69"/>
      <c r="N8" s="52" t="s">
        <v>67</v>
      </c>
      <c r="O8" s="2" t="s">
        <v>3</v>
      </c>
      <c r="P8" s="2" t="s">
        <v>3</v>
      </c>
      <c r="Q8" s="2" t="s">
        <v>4</v>
      </c>
      <c r="R8" s="2" t="s">
        <v>4</v>
      </c>
      <c r="S8" s="2" t="s">
        <v>4</v>
      </c>
      <c r="T8" s="2" t="s">
        <v>3</v>
      </c>
      <c r="U8" s="2" t="s">
        <v>4</v>
      </c>
      <c r="V8" s="2"/>
      <c r="Y8" s="52" t="s">
        <v>67</v>
      </c>
      <c r="Z8" s="2">
        <f t="shared" si="0"/>
        <v>4</v>
      </c>
      <c r="AA8" s="2">
        <f t="shared" si="1"/>
        <v>3</v>
      </c>
      <c r="AB8" s="2">
        <f t="shared" si="2"/>
        <v>0</v>
      </c>
      <c r="AC8" s="2">
        <f t="shared" si="3"/>
        <v>0</v>
      </c>
      <c r="AD8">
        <f t="shared" si="4"/>
        <v>7</v>
      </c>
    </row>
    <row r="9" spans="1:30" x14ac:dyDescent="0.25">
      <c r="F9" s="69">
        <v>1</v>
      </c>
      <c r="G9" s="69">
        <v>2</v>
      </c>
      <c r="H9" s="69">
        <v>3</v>
      </c>
      <c r="I9" s="69">
        <v>4</v>
      </c>
      <c r="J9" s="69">
        <f>+COUNTA(F8:I8)</f>
        <v>4</v>
      </c>
      <c r="K9" s="70">
        <f>+$B$4/$J$9</f>
        <v>10</v>
      </c>
      <c r="N9" s="52" t="s">
        <v>68</v>
      </c>
      <c r="O9" s="2" t="s">
        <v>3</v>
      </c>
      <c r="P9" s="2" t="s">
        <v>3</v>
      </c>
      <c r="Q9" s="2" t="s">
        <v>4</v>
      </c>
      <c r="R9" s="2" t="s">
        <v>4</v>
      </c>
      <c r="S9" s="2" t="s">
        <v>4</v>
      </c>
      <c r="T9" s="2" t="s">
        <v>3</v>
      </c>
      <c r="U9" s="2" t="s">
        <v>4</v>
      </c>
      <c r="V9" s="2"/>
      <c r="Y9" s="52" t="s">
        <v>68</v>
      </c>
      <c r="Z9" s="2">
        <f t="shared" si="0"/>
        <v>4</v>
      </c>
      <c r="AA9" s="2">
        <f t="shared" si="1"/>
        <v>3</v>
      </c>
      <c r="AB9" s="2">
        <f t="shared" si="2"/>
        <v>0</v>
      </c>
      <c r="AC9" s="2">
        <f t="shared" si="3"/>
        <v>0</v>
      </c>
      <c r="AD9">
        <f t="shared" si="4"/>
        <v>7</v>
      </c>
    </row>
    <row r="10" spans="1:30" x14ac:dyDescent="0.25">
      <c r="F10" s="69"/>
      <c r="G10" s="69"/>
      <c r="H10" s="69"/>
      <c r="I10" s="69"/>
      <c r="J10" s="69">
        <f>+$D$4</f>
        <v>2</v>
      </c>
      <c r="K10" s="70">
        <f>+K9/J10</f>
        <v>5</v>
      </c>
      <c r="N10" s="52" t="s">
        <v>69</v>
      </c>
      <c r="O10" s="2" t="s">
        <v>3</v>
      </c>
      <c r="P10" s="2" t="s">
        <v>3</v>
      </c>
      <c r="Q10" s="2" t="s">
        <v>4</v>
      </c>
      <c r="R10" s="2" t="s">
        <v>4</v>
      </c>
      <c r="S10" s="2" t="s">
        <v>3</v>
      </c>
      <c r="T10" s="2" t="s">
        <v>4</v>
      </c>
      <c r="U10" s="2" t="s">
        <v>4</v>
      </c>
      <c r="V10" s="2"/>
      <c r="Y10" s="52" t="s">
        <v>69</v>
      </c>
      <c r="Z10" s="2">
        <f t="shared" si="0"/>
        <v>4</v>
      </c>
      <c r="AA10" s="2">
        <f t="shared" si="1"/>
        <v>3</v>
      </c>
      <c r="AB10" s="2">
        <f t="shared" si="2"/>
        <v>0</v>
      </c>
      <c r="AC10" s="2">
        <f t="shared" si="3"/>
        <v>0</v>
      </c>
      <c r="AD10">
        <f t="shared" si="4"/>
        <v>7</v>
      </c>
    </row>
    <row r="11" spans="1:30" x14ac:dyDescent="0.25">
      <c r="F11" s="70">
        <f>F9*$K$10</f>
        <v>5</v>
      </c>
      <c r="G11" s="70">
        <f t="shared" ref="G11:I11" si="6">G9*$K$10</f>
        <v>10</v>
      </c>
      <c r="H11" s="70">
        <f t="shared" si="6"/>
        <v>15</v>
      </c>
      <c r="I11" s="70">
        <f t="shared" si="6"/>
        <v>20</v>
      </c>
      <c r="J11" s="69"/>
      <c r="K11" s="69"/>
      <c r="N11" s="52" t="s">
        <v>89</v>
      </c>
      <c r="O11" s="2" t="s">
        <v>3</v>
      </c>
      <c r="P11" s="2" t="s">
        <v>3</v>
      </c>
      <c r="Q11" s="2" t="s">
        <v>4</v>
      </c>
      <c r="R11" s="2" t="s">
        <v>4</v>
      </c>
      <c r="S11" s="2" t="s">
        <v>4</v>
      </c>
      <c r="T11" s="2" t="s">
        <v>3</v>
      </c>
      <c r="U11" s="2" t="s">
        <v>4</v>
      </c>
      <c r="V11" s="2"/>
      <c r="Y11" s="52" t="s">
        <v>89</v>
      </c>
      <c r="Z11" s="2">
        <f t="shared" si="0"/>
        <v>4</v>
      </c>
      <c r="AA11" s="2">
        <f t="shared" si="1"/>
        <v>3</v>
      </c>
      <c r="AB11" s="2">
        <f t="shared" si="2"/>
        <v>0</v>
      </c>
      <c r="AC11" s="2">
        <f t="shared" si="3"/>
        <v>0</v>
      </c>
      <c r="AD11">
        <f t="shared" si="4"/>
        <v>7</v>
      </c>
    </row>
    <row r="12" spans="1:30" x14ac:dyDescent="0.25">
      <c r="F12" s="69">
        <f>+F11*$J$10</f>
        <v>10</v>
      </c>
      <c r="G12" s="69">
        <f>+G11*$J$10</f>
        <v>20</v>
      </c>
      <c r="H12" s="69">
        <f>+H11*$J$10</f>
        <v>30</v>
      </c>
      <c r="I12" s="69">
        <f>+I11*$J$10</f>
        <v>40</v>
      </c>
      <c r="J12" s="69"/>
      <c r="K12" s="69"/>
      <c r="N12" s="69" t="s">
        <v>70</v>
      </c>
      <c r="O12" s="2" t="s">
        <v>4</v>
      </c>
      <c r="P12" s="2" t="s">
        <v>4</v>
      </c>
      <c r="Q12" s="2" t="s">
        <v>4</v>
      </c>
      <c r="R12" s="2" t="s">
        <v>4</v>
      </c>
      <c r="S12" s="2" t="s">
        <v>4</v>
      </c>
      <c r="T12" s="2" t="s">
        <v>4</v>
      </c>
      <c r="U12" s="2" t="s">
        <v>4</v>
      </c>
      <c r="V12" s="2"/>
      <c r="Y12" s="69" t="s">
        <v>70</v>
      </c>
      <c r="Z12" s="2">
        <f t="shared" si="0"/>
        <v>7</v>
      </c>
      <c r="AA12" s="2">
        <f t="shared" si="1"/>
        <v>0</v>
      </c>
      <c r="AB12" s="2">
        <f t="shared" si="2"/>
        <v>0</v>
      </c>
      <c r="AC12" s="2">
        <f t="shared" si="3"/>
        <v>0</v>
      </c>
      <c r="AD12">
        <f t="shared" si="4"/>
        <v>7</v>
      </c>
    </row>
    <row r="13" spans="1:30" x14ac:dyDescent="0.25">
      <c r="N13" s="69" t="s">
        <v>71</v>
      </c>
      <c r="O13" s="2" t="s">
        <v>3</v>
      </c>
      <c r="P13" s="2" t="s">
        <v>4</v>
      </c>
      <c r="Q13" s="2" t="s">
        <v>4</v>
      </c>
      <c r="R13" s="2" t="s">
        <v>4</v>
      </c>
      <c r="S13" s="2" t="s">
        <v>4</v>
      </c>
      <c r="T13" s="2" t="s">
        <v>4</v>
      </c>
      <c r="U13" s="2" t="s">
        <v>4</v>
      </c>
      <c r="Y13" s="69" t="s">
        <v>71</v>
      </c>
      <c r="Z13" s="2">
        <f t="shared" si="0"/>
        <v>6</v>
      </c>
      <c r="AA13" s="2">
        <f t="shared" si="1"/>
        <v>1</v>
      </c>
      <c r="AB13" s="2">
        <f t="shared" si="2"/>
        <v>0</v>
      </c>
      <c r="AC13" s="2">
        <f t="shared" si="3"/>
        <v>0</v>
      </c>
      <c r="AD13">
        <f t="shared" si="4"/>
        <v>7</v>
      </c>
    </row>
    <row r="15" spans="1:30" x14ac:dyDescent="0.25">
      <c r="O15" s="2">
        <v>1</v>
      </c>
      <c r="P15" s="2">
        <v>2</v>
      </c>
      <c r="Q15" s="2">
        <v>3</v>
      </c>
      <c r="R15" s="2">
        <v>4</v>
      </c>
      <c r="S15" s="2">
        <v>5</v>
      </c>
      <c r="T15" s="2">
        <v>6</v>
      </c>
      <c r="U15" s="2">
        <v>7</v>
      </c>
      <c r="V15" s="77" t="s">
        <v>84</v>
      </c>
      <c r="X15" s="63"/>
    </row>
    <row r="16" spans="1:30" x14ac:dyDescent="0.25">
      <c r="N16" s="52" t="s">
        <v>62</v>
      </c>
      <c r="O16" s="79">
        <f t="shared" ref="O16:U16" si="7">IF(O3="SS",$I$5,IF(O3="S",$H$5,IF(O3="TS",$G$5,IF(O3="STS",$F$5,0))))</f>
        <v>7.5</v>
      </c>
      <c r="P16" s="79">
        <f t="shared" si="7"/>
        <v>5.625</v>
      </c>
      <c r="Q16" s="79">
        <f t="shared" si="7"/>
        <v>7.5</v>
      </c>
      <c r="R16" s="79">
        <f t="shared" si="7"/>
        <v>7.5</v>
      </c>
      <c r="S16" s="79">
        <f t="shared" si="7"/>
        <v>7.5</v>
      </c>
      <c r="T16" s="79">
        <f t="shared" si="7"/>
        <v>5.625</v>
      </c>
      <c r="U16" s="79">
        <f t="shared" si="7"/>
        <v>7.5</v>
      </c>
      <c r="V16" s="80">
        <f t="shared" ref="V16:V26" si="8">SUM(O16:U16)</f>
        <v>48.75</v>
      </c>
      <c r="X16" s="63"/>
    </row>
    <row r="17" spans="1:25" x14ac:dyDescent="0.25">
      <c r="N17" s="52" t="s">
        <v>63</v>
      </c>
      <c r="O17" s="79">
        <f t="shared" ref="O17:U17" si="9">IF(O4="SS",$I$5,IF(O4="S",$H$5,IF(O4="TS",$G$5,IF(O4="STS",$F$5,0))))</f>
        <v>7.5</v>
      </c>
      <c r="P17" s="79">
        <f t="shared" si="9"/>
        <v>5.625</v>
      </c>
      <c r="Q17" s="79">
        <f t="shared" si="9"/>
        <v>7.5</v>
      </c>
      <c r="R17" s="79">
        <f t="shared" si="9"/>
        <v>7.5</v>
      </c>
      <c r="S17" s="79">
        <f t="shared" si="9"/>
        <v>7.5</v>
      </c>
      <c r="T17" s="79">
        <f t="shared" si="9"/>
        <v>5.625</v>
      </c>
      <c r="U17" s="79">
        <f t="shared" si="9"/>
        <v>7.5</v>
      </c>
      <c r="V17" s="80">
        <f t="shared" si="8"/>
        <v>48.75</v>
      </c>
      <c r="X17" s="63"/>
    </row>
    <row r="18" spans="1:25" x14ac:dyDescent="0.25">
      <c r="N18" s="52" t="s">
        <v>64</v>
      </c>
      <c r="O18" s="79">
        <f t="shared" ref="O18:U18" si="10">IF(O5="SS",$I$5,IF(O5="S",$H$5,IF(O5="TS",$G$5,IF(O5="STS",$F$5,0))))</f>
        <v>7.5</v>
      </c>
      <c r="P18" s="79">
        <f t="shared" si="10"/>
        <v>5.625</v>
      </c>
      <c r="Q18" s="79">
        <f t="shared" si="10"/>
        <v>7.5</v>
      </c>
      <c r="R18" s="79">
        <f t="shared" si="10"/>
        <v>7.5</v>
      </c>
      <c r="S18" s="79">
        <f t="shared" si="10"/>
        <v>7.5</v>
      </c>
      <c r="T18" s="79">
        <f t="shared" si="10"/>
        <v>5.625</v>
      </c>
      <c r="U18" s="79">
        <f t="shared" si="10"/>
        <v>7.5</v>
      </c>
      <c r="V18" s="80">
        <f t="shared" si="8"/>
        <v>48.75</v>
      </c>
      <c r="X18" s="63"/>
    </row>
    <row r="19" spans="1:25" x14ac:dyDescent="0.25">
      <c r="N19" s="52" t="s">
        <v>65</v>
      </c>
      <c r="O19" s="79">
        <f t="shared" ref="O19:U19" si="11">IF(O6="SS",$I$5,IF(O6="S",$H$5,IF(O6="TS",$G$5,IF(O6="STS",$F$5,0))))</f>
        <v>5.625</v>
      </c>
      <c r="P19" s="79">
        <f t="shared" si="11"/>
        <v>5.625</v>
      </c>
      <c r="Q19" s="79">
        <f t="shared" si="11"/>
        <v>7.5</v>
      </c>
      <c r="R19" s="79">
        <f t="shared" si="11"/>
        <v>7.5</v>
      </c>
      <c r="S19" s="79">
        <f t="shared" si="11"/>
        <v>5.625</v>
      </c>
      <c r="T19" s="79">
        <f t="shared" si="11"/>
        <v>5.625</v>
      </c>
      <c r="U19" s="79">
        <f t="shared" si="11"/>
        <v>7.5</v>
      </c>
      <c r="V19" s="80">
        <f t="shared" si="8"/>
        <v>45</v>
      </c>
      <c r="X19" s="63"/>
    </row>
    <row r="20" spans="1:25" x14ac:dyDescent="0.25">
      <c r="N20" s="52" t="s">
        <v>66</v>
      </c>
      <c r="O20" s="79">
        <f t="shared" ref="O20:U20" si="12">IF(O7="SS",$I$5,IF(O7="S",$H$5,IF(O7="TS",$G$5,IF(O7="STS",$F$5,0))))</f>
        <v>7.5</v>
      </c>
      <c r="P20" s="79">
        <f t="shared" si="12"/>
        <v>5.625</v>
      </c>
      <c r="Q20" s="79">
        <f t="shared" si="12"/>
        <v>7.5</v>
      </c>
      <c r="R20" s="79">
        <f t="shared" si="12"/>
        <v>5.625</v>
      </c>
      <c r="S20" s="79">
        <f t="shared" si="12"/>
        <v>7.5</v>
      </c>
      <c r="T20" s="79">
        <f t="shared" si="12"/>
        <v>5.625</v>
      </c>
      <c r="U20" s="79">
        <f t="shared" si="12"/>
        <v>7.5</v>
      </c>
      <c r="V20" s="80">
        <f t="shared" si="8"/>
        <v>46.875</v>
      </c>
      <c r="X20" s="63"/>
    </row>
    <row r="21" spans="1:25" x14ac:dyDescent="0.25">
      <c r="N21" s="52" t="s">
        <v>67</v>
      </c>
      <c r="O21" s="79">
        <f t="shared" ref="O21:U21" si="13">IF(O8="SS",$I$5,IF(O8="S",$H$5,IF(O8="TS",$G$5,IF(O8="STS",$F$5,0))))</f>
        <v>5.625</v>
      </c>
      <c r="P21" s="79">
        <f t="shared" si="13"/>
        <v>5.625</v>
      </c>
      <c r="Q21" s="79">
        <f t="shared" si="13"/>
        <v>7.5</v>
      </c>
      <c r="R21" s="79">
        <f t="shared" si="13"/>
        <v>7.5</v>
      </c>
      <c r="S21" s="79">
        <f t="shared" si="13"/>
        <v>7.5</v>
      </c>
      <c r="T21" s="79">
        <f t="shared" si="13"/>
        <v>5.625</v>
      </c>
      <c r="U21" s="79">
        <f t="shared" si="13"/>
        <v>7.5</v>
      </c>
      <c r="V21" s="80">
        <f t="shared" si="8"/>
        <v>46.875</v>
      </c>
    </row>
    <row r="22" spans="1:25" x14ac:dyDescent="0.25">
      <c r="A22" t="s">
        <v>85</v>
      </c>
      <c r="N22" s="52" t="s">
        <v>68</v>
      </c>
      <c r="O22" s="79">
        <f t="shared" ref="O22:U22" si="14">IF(O9="SS",$I$5,IF(O9="S",$H$5,IF(O9="TS",$G$5,IF(O9="STS",$F$5,0))))</f>
        <v>5.625</v>
      </c>
      <c r="P22" s="79">
        <f t="shared" si="14"/>
        <v>5.625</v>
      </c>
      <c r="Q22" s="79">
        <f t="shared" si="14"/>
        <v>7.5</v>
      </c>
      <c r="R22" s="79">
        <f t="shared" si="14"/>
        <v>7.5</v>
      </c>
      <c r="S22" s="79">
        <f t="shared" si="14"/>
        <v>7.5</v>
      </c>
      <c r="T22" s="79">
        <f t="shared" si="14"/>
        <v>5.625</v>
      </c>
      <c r="U22" s="79">
        <f t="shared" si="14"/>
        <v>7.5</v>
      </c>
      <c r="V22" s="80">
        <f t="shared" si="8"/>
        <v>46.875</v>
      </c>
      <c r="X22" s="63"/>
    </row>
    <row r="23" spans="1:25" x14ac:dyDescent="0.25">
      <c r="A23" t="s">
        <v>86</v>
      </c>
      <c r="N23" s="52" t="s">
        <v>69</v>
      </c>
      <c r="O23" s="79">
        <f t="shared" ref="O23:U23" si="15">IF(O10="SS",$I$5,IF(O10="S",$H$5,IF(O10="TS",$G$5,IF(O10="STS",$F$5,0))))</f>
        <v>5.625</v>
      </c>
      <c r="P23" s="79">
        <f t="shared" si="15"/>
        <v>5.625</v>
      </c>
      <c r="Q23" s="79">
        <f t="shared" si="15"/>
        <v>7.5</v>
      </c>
      <c r="R23" s="79">
        <f t="shared" si="15"/>
        <v>7.5</v>
      </c>
      <c r="S23" s="79">
        <f t="shared" si="15"/>
        <v>5.625</v>
      </c>
      <c r="T23" s="79">
        <f t="shared" si="15"/>
        <v>7.5</v>
      </c>
      <c r="U23" s="79">
        <f t="shared" si="15"/>
        <v>7.5</v>
      </c>
      <c r="V23" s="80">
        <f t="shared" si="8"/>
        <v>46.875</v>
      </c>
      <c r="W23" s="63"/>
      <c r="X23" s="63"/>
    </row>
    <row r="24" spans="1:25" x14ac:dyDescent="0.25">
      <c r="A24" t="s">
        <v>87</v>
      </c>
      <c r="N24" s="52" t="s">
        <v>89</v>
      </c>
      <c r="O24" s="79">
        <f t="shared" ref="O24:U24" si="16">IF(O11="SS",$I$5,IF(O11="S",$H$5,IF(O11="TS",$G$5,IF(O11="STS",$F$5,0))))</f>
        <v>5.625</v>
      </c>
      <c r="P24" s="79">
        <f t="shared" si="16"/>
        <v>5.625</v>
      </c>
      <c r="Q24" s="79">
        <f t="shared" si="16"/>
        <v>7.5</v>
      </c>
      <c r="R24" s="79">
        <f t="shared" si="16"/>
        <v>7.5</v>
      </c>
      <c r="S24" s="79">
        <f t="shared" si="16"/>
        <v>7.5</v>
      </c>
      <c r="T24" s="79">
        <f t="shared" si="16"/>
        <v>5.625</v>
      </c>
      <c r="U24" s="79">
        <f t="shared" si="16"/>
        <v>7.5</v>
      </c>
      <c r="V24" s="80">
        <f t="shared" si="8"/>
        <v>46.875</v>
      </c>
      <c r="W24" s="85">
        <f>SUM(V16:V24)</f>
        <v>425.625</v>
      </c>
      <c r="X24" s="63">
        <f>+W24/$U$15</f>
        <v>60.803571428571431</v>
      </c>
    </row>
    <row r="25" spans="1:25" x14ac:dyDescent="0.25">
      <c r="A25" t="s">
        <v>88</v>
      </c>
      <c r="N25" s="69" t="s">
        <v>70</v>
      </c>
      <c r="O25" s="81">
        <f t="shared" ref="O25:O26" si="17">IF(O12="SS",$I$5,IF(O12="S",$H$5,IF(O12="TS",$G$5,IF(O12="STS",$F$5,0))))</f>
        <v>7.5</v>
      </c>
      <c r="P25" s="81">
        <f t="shared" ref="P25:P26" si="18">IF(P12="SS",$I$5,IF(P12="S",$H$5,IF(P12="TS",$G$5,IF(P12="STS",$F$5,0))))</f>
        <v>7.5</v>
      </c>
      <c r="Q25" s="81">
        <f t="shared" ref="Q25:U26" si="19">IF(Q12="SS",$I$5,IF(Q12="S",$H$5,IF(Q12="TS",$G$5,IF(Q12="STS",$F$5,0))))</f>
        <v>7.5</v>
      </c>
      <c r="R25" s="81">
        <f t="shared" si="19"/>
        <v>7.5</v>
      </c>
      <c r="S25" s="81">
        <f t="shared" si="19"/>
        <v>7.5</v>
      </c>
      <c r="T25" s="81">
        <f t="shared" si="19"/>
        <v>7.5</v>
      </c>
      <c r="U25" s="81">
        <f t="shared" si="19"/>
        <v>7.5</v>
      </c>
      <c r="V25" s="82">
        <f t="shared" si="8"/>
        <v>52.5</v>
      </c>
    </row>
    <row r="26" spans="1:25" x14ac:dyDescent="0.25">
      <c r="N26" s="69" t="s">
        <v>71</v>
      </c>
      <c r="O26" s="81">
        <f t="shared" si="17"/>
        <v>5.625</v>
      </c>
      <c r="P26" s="81">
        <f t="shared" si="18"/>
        <v>7.5</v>
      </c>
      <c r="Q26" s="81">
        <f t="shared" si="19"/>
        <v>7.5</v>
      </c>
      <c r="R26" s="81">
        <f t="shared" si="19"/>
        <v>7.5</v>
      </c>
      <c r="S26" s="81">
        <f t="shared" si="19"/>
        <v>7.5</v>
      </c>
      <c r="T26" s="81">
        <f t="shared" si="19"/>
        <v>7.5</v>
      </c>
      <c r="U26" s="81">
        <f t="shared" si="19"/>
        <v>7.5</v>
      </c>
      <c r="V26" s="82">
        <f t="shared" si="8"/>
        <v>50.625</v>
      </c>
      <c r="W26" s="63">
        <f>SUM(V24:V25)</f>
        <v>99.375</v>
      </c>
      <c r="X26" s="63">
        <f>+W26/U15</f>
        <v>14.196428571428571</v>
      </c>
    </row>
    <row r="27" spans="1:25" x14ac:dyDescent="0.25">
      <c r="O27" s="2">
        <f t="shared" ref="O27:U27" si="20">SUM(O16:O26)</f>
        <v>71.25</v>
      </c>
      <c r="P27" s="2">
        <f t="shared" si="20"/>
        <v>65.625</v>
      </c>
      <c r="Q27" s="2">
        <f t="shared" si="20"/>
        <v>82.5</v>
      </c>
      <c r="R27" s="2">
        <f t="shared" si="20"/>
        <v>80.625</v>
      </c>
      <c r="S27" s="2">
        <f t="shared" si="20"/>
        <v>78.75</v>
      </c>
      <c r="T27" s="2">
        <f t="shared" si="20"/>
        <v>67.5</v>
      </c>
      <c r="U27" s="2">
        <f t="shared" si="20"/>
        <v>82.5</v>
      </c>
      <c r="V27" s="83">
        <f>SUM(V16:V25)</f>
        <v>478.125</v>
      </c>
      <c r="W27" s="63"/>
      <c r="X27" s="63">
        <f>SUM(X24:X26)</f>
        <v>75</v>
      </c>
      <c r="Y27" t="str">
        <f>IF((X27)&lt;25,"Tidak bermanfaat",IF((X27)&lt;50,"Belum bermanfaat",IF((X27)&lt;75,"Bermanfaat",IF((X27)&lt;=100,"Sangat bermanfaat",0))))</f>
        <v>Sangat bermanfaat</v>
      </c>
    </row>
  </sheetData>
  <mergeCells count="2">
    <mergeCell ref="A2:E2"/>
    <mergeCell ref="O1:U1"/>
  </mergeCells>
  <pageMargins left="0.25" right="0.25" top="0.75" bottom="0.75" header="0.3" footer="0.3"/>
  <pageSetup paperSize="9" scale="70" orientation="landscape" horizontalDpi="360" verticalDpi="36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view="pageBreakPreview" zoomScale="60" zoomScaleNormal="85" workbookViewId="0">
      <selection activeCell="N1" sqref="N1:T1"/>
    </sheetView>
  </sheetViews>
  <sheetFormatPr defaultColWidth="8.85546875" defaultRowHeight="15" x14ac:dyDescent="0.25"/>
  <cols>
    <col min="1" max="1" width="13.140625" customWidth="1"/>
    <col min="2" max="2" width="4.42578125" customWidth="1"/>
    <col min="3" max="3" width="3.42578125" customWidth="1"/>
    <col min="4" max="4" width="3.7109375" customWidth="1"/>
    <col min="6" max="9" width="6.7109375" customWidth="1"/>
    <col min="10" max="10" width="5" customWidth="1"/>
    <col min="11" max="11" width="6.42578125" customWidth="1"/>
    <col min="13" max="13" width="4.140625" customWidth="1"/>
    <col min="14" max="20" width="4.85546875" style="111" customWidth="1"/>
    <col min="21" max="21" width="11.42578125" customWidth="1"/>
    <col min="22" max="22" width="10" customWidth="1"/>
    <col min="23" max="23" width="10.42578125" customWidth="1"/>
  </cols>
  <sheetData>
    <row r="1" spans="1:27" ht="23.25" x14ac:dyDescent="0.35">
      <c r="A1" s="107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6" t="s">
        <v>78</v>
      </c>
      <c r="O1" s="146"/>
      <c r="P1" s="146"/>
      <c r="Q1" s="146"/>
      <c r="R1" s="146"/>
      <c r="S1" s="146"/>
      <c r="T1" s="146"/>
      <c r="U1" s="51"/>
      <c r="V1" s="51"/>
      <c r="W1" s="51"/>
    </row>
    <row r="2" spans="1:27" ht="23.25" x14ac:dyDescent="0.35">
      <c r="A2" s="139" t="s">
        <v>180</v>
      </c>
      <c r="B2" s="139"/>
      <c r="C2" s="139"/>
      <c r="D2" s="139"/>
      <c r="F2" s="62" t="s">
        <v>6</v>
      </c>
      <c r="G2" s="62" t="s">
        <v>5</v>
      </c>
      <c r="H2" s="62" t="s">
        <v>3</v>
      </c>
      <c r="I2" s="62" t="s">
        <v>4</v>
      </c>
      <c r="J2" s="52"/>
      <c r="K2" s="52"/>
      <c r="M2" t="s">
        <v>79</v>
      </c>
      <c r="N2" s="111">
        <v>1</v>
      </c>
      <c r="O2" s="111">
        <v>2</v>
      </c>
      <c r="P2" s="111">
        <v>3</v>
      </c>
      <c r="Q2" s="111">
        <v>4</v>
      </c>
      <c r="R2" s="111">
        <v>5</v>
      </c>
      <c r="S2" s="111">
        <v>6</v>
      </c>
      <c r="T2" s="111">
        <v>7</v>
      </c>
      <c r="V2" s="63"/>
      <c r="W2" s="6" t="s">
        <v>4</v>
      </c>
      <c r="X2" s="6" t="s">
        <v>3</v>
      </c>
      <c r="Y2" s="6" t="s">
        <v>5</v>
      </c>
      <c r="Z2" s="6" t="s">
        <v>6</v>
      </c>
    </row>
    <row r="3" spans="1:27" x14ac:dyDescent="0.25">
      <c r="A3" t="s">
        <v>80</v>
      </c>
      <c r="B3" s="64">
        <v>60</v>
      </c>
      <c r="C3" s="52" t="s">
        <v>81</v>
      </c>
      <c r="D3">
        <v>10</v>
      </c>
      <c r="F3" s="52">
        <v>1</v>
      </c>
      <c r="G3" s="52">
        <v>2</v>
      </c>
      <c r="H3" s="52">
        <v>3</v>
      </c>
      <c r="I3" s="52">
        <v>4</v>
      </c>
      <c r="J3" s="52">
        <f>+COUNTA(F2:I2)</f>
        <v>4</v>
      </c>
      <c r="K3" s="65">
        <f>+$B$3/$J$3</f>
        <v>15</v>
      </c>
      <c r="M3" s="52" t="s">
        <v>62</v>
      </c>
      <c r="N3" s="111" t="s">
        <v>3</v>
      </c>
      <c r="O3" s="111" t="s">
        <v>4</v>
      </c>
      <c r="P3" s="111" t="s">
        <v>3</v>
      </c>
      <c r="Q3" s="111" t="s">
        <v>4</v>
      </c>
      <c r="R3" s="111" t="s">
        <v>4</v>
      </c>
      <c r="S3" s="111" t="s">
        <v>3</v>
      </c>
      <c r="T3" s="111" t="s">
        <v>4</v>
      </c>
      <c r="V3" s="52" t="s">
        <v>62</v>
      </c>
      <c r="W3" s="111">
        <f t="shared" ref="W3:W14" si="0">COUNTIF($N3:$T3,$W$2)</f>
        <v>4</v>
      </c>
      <c r="X3" s="111">
        <f t="shared" ref="X3:X14" si="1">COUNTIF($N3:$T3,$X$2)</f>
        <v>3</v>
      </c>
      <c r="Y3" s="111">
        <f t="shared" ref="Y3:Y14" si="2">COUNTIF($N3:$T3,$Y$2)</f>
        <v>0</v>
      </c>
      <c r="Z3" s="111">
        <f t="shared" ref="Z3:Z14" si="3">COUNTIF($N3:$T3,$Z$2)</f>
        <v>0</v>
      </c>
      <c r="AA3">
        <f>SUM(W3:Z3)</f>
        <v>7</v>
      </c>
    </row>
    <row r="4" spans="1:27" x14ac:dyDescent="0.25">
      <c r="A4" t="s">
        <v>82</v>
      </c>
      <c r="B4" s="67">
        <v>40</v>
      </c>
      <c r="C4" s="67" t="s">
        <v>81</v>
      </c>
      <c r="D4">
        <v>2</v>
      </c>
      <c r="F4" s="52"/>
      <c r="G4" s="52"/>
      <c r="H4" s="52"/>
      <c r="I4" s="52"/>
      <c r="J4" s="52">
        <f>+$D$3</f>
        <v>10</v>
      </c>
      <c r="K4" s="65">
        <f>+K3/J4</f>
        <v>1.5</v>
      </c>
      <c r="M4" s="52" t="s">
        <v>63</v>
      </c>
      <c r="N4" s="111" t="s">
        <v>3</v>
      </c>
      <c r="O4" s="111" t="s">
        <v>4</v>
      </c>
      <c r="P4" s="111" t="s">
        <v>4</v>
      </c>
      <c r="Q4" s="111" t="s">
        <v>3</v>
      </c>
      <c r="R4" s="111" t="s">
        <v>4</v>
      </c>
      <c r="S4" s="111" t="s">
        <v>3</v>
      </c>
      <c r="T4" s="111" t="s">
        <v>4</v>
      </c>
      <c r="V4" s="52" t="s">
        <v>63</v>
      </c>
      <c r="W4" s="111">
        <f t="shared" si="0"/>
        <v>4</v>
      </c>
      <c r="X4" s="111">
        <f t="shared" si="1"/>
        <v>3</v>
      </c>
      <c r="Y4" s="111">
        <f t="shared" si="2"/>
        <v>0</v>
      </c>
      <c r="Z4" s="111">
        <f t="shared" si="3"/>
        <v>0</v>
      </c>
      <c r="AA4">
        <f t="shared" ref="AA4:AA14" si="4">SUM(W4:Z4)</f>
        <v>7</v>
      </c>
    </row>
    <row r="5" spans="1:27" x14ac:dyDescent="0.25">
      <c r="D5">
        <f>SUM(D3:D4)</f>
        <v>12</v>
      </c>
      <c r="F5" s="65">
        <f>+$K$4*F3</f>
        <v>1.5</v>
      </c>
      <c r="G5" s="65">
        <f t="shared" ref="G5:I5" si="5">+$K$4*G3</f>
        <v>3</v>
      </c>
      <c r="H5" s="65">
        <f t="shared" si="5"/>
        <v>4.5</v>
      </c>
      <c r="I5" s="65">
        <f t="shared" si="5"/>
        <v>6</v>
      </c>
      <c r="J5" s="52"/>
      <c r="K5" s="52"/>
      <c r="M5" s="52" t="s">
        <v>64</v>
      </c>
      <c r="N5" s="111" t="s">
        <v>5</v>
      </c>
      <c r="O5" s="111" t="s">
        <v>4</v>
      </c>
      <c r="P5" s="111" t="s">
        <v>5</v>
      </c>
      <c r="Q5" s="111" t="s">
        <v>4</v>
      </c>
      <c r="R5" s="111" t="s">
        <v>4</v>
      </c>
      <c r="S5" s="111" t="s">
        <v>3</v>
      </c>
      <c r="T5" s="111" t="s">
        <v>3</v>
      </c>
      <c r="V5" s="52" t="s">
        <v>64</v>
      </c>
      <c r="W5" s="111">
        <f t="shared" si="0"/>
        <v>3</v>
      </c>
      <c r="X5" s="111">
        <f t="shared" si="1"/>
        <v>2</v>
      </c>
      <c r="Y5" s="111">
        <f t="shared" si="2"/>
        <v>2</v>
      </c>
      <c r="Z5" s="111">
        <f t="shared" si="3"/>
        <v>0</v>
      </c>
      <c r="AA5">
        <f t="shared" si="4"/>
        <v>7</v>
      </c>
    </row>
    <row r="6" spans="1:27" x14ac:dyDescent="0.25">
      <c r="F6" s="52">
        <f>+F5*$J$4</f>
        <v>15</v>
      </c>
      <c r="G6" s="52">
        <f>+G5*$J$4</f>
        <v>30</v>
      </c>
      <c r="H6" s="52">
        <f>+H5*$J$4</f>
        <v>45</v>
      </c>
      <c r="I6" s="52">
        <f>+I5*$J$4</f>
        <v>60</v>
      </c>
      <c r="J6" s="52"/>
      <c r="K6" s="52"/>
      <c r="M6" s="52" t="s">
        <v>65</v>
      </c>
      <c r="N6" s="111" t="s">
        <v>3</v>
      </c>
      <c r="O6" s="111" t="s">
        <v>4</v>
      </c>
      <c r="P6" s="111" t="s">
        <v>4</v>
      </c>
      <c r="Q6" s="111" t="s">
        <v>4</v>
      </c>
      <c r="R6" s="111" t="s">
        <v>4</v>
      </c>
      <c r="S6" s="111" t="s">
        <v>3</v>
      </c>
      <c r="T6" s="111" t="s">
        <v>4</v>
      </c>
      <c r="V6" s="52" t="s">
        <v>65</v>
      </c>
      <c r="W6" s="111">
        <f t="shared" si="0"/>
        <v>5</v>
      </c>
      <c r="X6" s="111">
        <f t="shared" si="1"/>
        <v>2</v>
      </c>
      <c r="Y6" s="111">
        <f t="shared" si="2"/>
        <v>0</v>
      </c>
      <c r="Z6" s="111">
        <f t="shared" si="3"/>
        <v>0</v>
      </c>
      <c r="AA6">
        <f t="shared" si="4"/>
        <v>7</v>
      </c>
    </row>
    <row r="7" spans="1:27" x14ac:dyDescent="0.25">
      <c r="M7" s="52" t="s">
        <v>66</v>
      </c>
      <c r="N7" s="111" t="s">
        <v>3</v>
      </c>
      <c r="O7" s="111" t="s">
        <v>4</v>
      </c>
      <c r="P7" s="111" t="s">
        <v>4</v>
      </c>
      <c r="Q7" s="111" t="s">
        <v>4</v>
      </c>
      <c r="R7" s="111" t="s">
        <v>4</v>
      </c>
      <c r="S7" s="111" t="s">
        <v>3</v>
      </c>
      <c r="T7" s="111" t="s">
        <v>4</v>
      </c>
      <c r="V7" s="52" t="s">
        <v>66</v>
      </c>
      <c r="W7" s="111">
        <f t="shared" si="0"/>
        <v>5</v>
      </c>
      <c r="X7" s="111">
        <f t="shared" si="1"/>
        <v>2</v>
      </c>
      <c r="Y7" s="111">
        <f t="shared" si="2"/>
        <v>0</v>
      </c>
      <c r="Z7" s="111">
        <f t="shared" si="3"/>
        <v>0</v>
      </c>
      <c r="AA7">
        <f t="shared" si="4"/>
        <v>7</v>
      </c>
    </row>
    <row r="8" spans="1:27" x14ac:dyDescent="0.25">
      <c r="F8" s="68" t="s">
        <v>6</v>
      </c>
      <c r="G8" s="68" t="s">
        <v>5</v>
      </c>
      <c r="H8" s="68" t="s">
        <v>3</v>
      </c>
      <c r="I8" s="68" t="s">
        <v>4</v>
      </c>
      <c r="J8" s="69"/>
      <c r="K8" s="69"/>
      <c r="M8" s="52" t="s">
        <v>67</v>
      </c>
      <c r="N8" s="111" t="s">
        <v>3</v>
      </c>
      <c r="O8" s="111" t="s">
        <v>4</v>
      </c>
      <c r="P8" s="111" t="s">
        <v>4</v>
      </c>
      <c r="Q8" s="111" t="s">
        <v>4</v>
      </c>
      <c r="R8" s="111" t="s">
        <v>4</v>
      </c>
      <c r="S8" s="111" t="s">
        <v>3</v>
      </c>
      <c r="T8" s="111" t="s">
        <v>3</v>
      </c>
      <c r="V8" s="52" t="s">
        <v>67</v>
      </c>
      <c r="W8" s="111">
        <f t="shared" si="0"/>
        <v>4</v>
      </c>
      <c r="X8" s="111">
        <f t="shared" si="1"/>
        <v>3</v>
      </c>
      <c r="Y8" s="111">
        <f t="shared" si="2"/>
        <v>0</v>
      </c>
      <c r="Z8" s="111">
        <f t="shared" si="3"/>
        <v>0</v>
      </c>
      <c r="AA8">
        <f t="shared" si="4"/>
        <v>7</v>
      </c>
    </row>
    <row r="9" spans="1:27" x14ac:dyDescent="0.25">
      <c r="F9" s="69">
        <v>1</v>
      </c>
      <c r="G9" s="69">
        <v>2</v>
      </c>
      <c r="H9" s="69">
        <v>3</v>
      </c>
      <c r="I9" s="69">
        <v>4</v>
      </c>
      <c r="J9" s="69">
        <f>+COUNTA(F8:I8)</f>
        <v>4</v>
      </c>
      <c r="K9" s="70">
        <f>+$B$4/$J$9</f>
        <v>10</v>
      </c>
      <c r="M9" s="52" t="s">
        <v>68</v>
      </c>
      <c r="N9" s="111" t="s">
        <v>3</v>
      </c>
      <c r="O9" s="111" t="s">
        <v>4</v>
      </c>
      <c r="P9" s="111" t="s">
        <v>4</v>
      </c>
      <c r="Q9" s="111" t="s">
        <v>4</v>
      </c>
      <c r="R9" s="111" t="s">
        <v>4</v>
      </c>
      <c r="S9" s="111" t="s">
        <v>3</v>
      </c>
      <c r="T9" s="111" t="s">
        <v>3</v>
      </c>
      <c r="V9" s="52" t="s">
        <v>68</v>
      </c>
      <c r="W9" s="111">
        <f t="shared" si="0"/>
        <v>4</v>
      </c>
      <c r="X9" s="111">
        <f t="shared" si="1"/>
        <v>3</v>
      </c>
      <c r="Y9" s="111">
        <f t="shared" si="2"/>
        <v>0</v>
      </c>
      <c r="Z9" s="111">
        <f t="shared" si="3"/>
        <v>0</v>
      </c>
      <c r="AA9">
        <f t="shared" si="4"/>
        <v>7</v>
      </c>
    </row>
    <row r="10" spans="1:27" x14ac:dyDescent="0.25">
      <c r="F10" s="69"/>
      <c r="G10" s="69"/>
      <c r="H10" s="69"/>
      <c r="I10" s="69"/>
      <c r="J10" s="69">
        <f>+$D$4</f>
        <v>2</v>
      </c>
      <c r="K10" s="70">
        <f>+K9/J10</f>
        <v>5</v>
      </c>
      <c r="M10" s="52" t="s">
        <v>69</v>
      </c>
      <c r="N10" s="111" t="s">
        <v>3</v>
      </c>
      <c r="O10" s="111" t="s">
        <v>4</v>
      </c>
      <c r="P10" s="111" t="s">
        <v>4</v>
      </c>
      <c r="Q10" s="111" t="s">
        <v>4</v>
      </c>
      <c r="R10" s="111" t="s">
        <v>4</v>
      </c>
      <c r="S10" s="111" t="s">
        <v>3</v>
      </c>
      <c r="T10" s="111" t="s">
        <v>4</v>
      </c>
      <c r="V10" s="52" t="s">
        <v>69</v>
      </c>
      <c r="W10" s="111">
        <f t="shared" si="0"/>
        <v>5</v>
      </c>
      <c r="X10" s="111">
        <f t="shared" si="1"/>
        <v>2</v>
      </c>
      <c r="Y10" s="111">
        <f t="shared" si="2"/>
        <v>0</v>
      </c>
      <c r="Z10" s="111">
        <f t="shared" si="3"/>
        <v>0</v>
      </c>
      <c r="AA10">
        <f t="shared" si="4"/>
        <v>7</v>
      </c>
    </row>
    <row r="11" spans="1:27" x14ac:dyDescent="0.25">
      <c r="F11" s="70">
        <f>F9*$K$10</f>
        <v>5</v>
      </c>
      <c r="G11" s="70">
        <f t="shared" ref="G11:I11" si="6">G9*$K$10</f>
        <v>10</v>
      </c>
      <c r="H11" s="70">
        <f t="shared" si="6"/>
        <v>15</v>
      </c>
      <c r="I11" s="70">
        <f t="shared" si="6"/>
        <v>20</v>
      </c>
      <c r="J11" s="69"/>
      <c r="K11" s="69"/>
      <c r="M11" s="52" t="s">
        <v>89</v>
      </c>
      <c r="N11" s="111" t="s">
        <v>3</v>
      </c>
      <c r="O11" s="111" t="s">
        <v>4</v>
      </c>
      <c r="P11" s="111" t="s">
        <v>3</v>
      </c>
      <c r="Q11" s="111" t="s">
        <v>3</v>
      </c>
      <c r="R11" s="111" t="s">
        <v>3</v>
      </c>
      <c r="S11" s="111" t="s">
        <v>3</v>
      </c>
      <c r="T11" s="111" t="s">
        <v>3</v>
      </c>
      <c r="V11" s="52" t="s">
        <v>89</v>
      </c>
      <c r="W11" s="111">
        <f t="shared" si="0"/>
        <v>1</v>
      </c>
      <c r="X11" s="111">
        <f t="shared" si="1"/>
        <v>6</v>
      </c>
      <c r="Y11" s="111">
        <f t="shared" si="2"/>
        <v>0</v>
      </c>
      <c r="Z11" s="111">
        <f t="shared" si="3"/>
        <v>0</v>
      </c>
      <c r="AA11">
        <f t="shared" si="4"/>
        <v>7</v>
      </c>
    </row>
    <row r="12" spans="1:27" x14ac:dyDescent="0.25">
      <c r="F12" s="69">
        <f>+F11*$J$10</f>
        <v>10</v>
      </c>
      <c r="G12" s="69">
        <f>+G11*$J$10</f>
        <v>20</v>
      </c>
      <c r="H12" s="69">
        <f>+H11*$J$10</f>
        <v>30</v>
      </c>
      <c r="I12" s="69">
        <f>+I11*$J$10</f>
        <v>40</v>
      </c>
      <c r="J12" s="69"/>
      <c r="K12" s="69"/>
      <c r="M12" s="52" t="s">
        <v>90</v>
      </c>
      <c r="N12" s="111" t="s">
        <v>3</v>
      </c>
      <c r="O12" s="111" t="s">
        <v>4</v>
      </c>
      <c r="P12" s="111" t="s">
        <v>5</v>
      </c>
      <c r="Q12" s="111" t="s">
        <v>4</v>
      </c>
      <c r="R12" s="111" t="s">
        <v>4</v>
      </c>
      <c r="S12" s="111" t="s">
        <v>3</v>
      </c>
      <c r="T12" s="111" t="s">
        <v>3</v>
      </c>
      <c r="V12" s="52" t="s">
        <v>90</v>
      </c>
      <c r="W12" s="111">
        <f t="shared" si="0"/>
        <v>3</v>
      </c>
      <c r="X12" s="111">
        <f t="shared" si="1"/>
        <v>3</v>
      </c>
      <c r="Y12" s="111">
        <f t="shared" si="2"/>
        <v>1</v>
      </c>
      <c r="Z12" s="111">
        <f t="shared" si="3"/>
        <v>0</v>
      </c>
      <c r="AA12">
        <f t="shared" si="4"/>
        <v>7</v>
      </c>
    </row>
    <row r="13" spans="1:27" x14ac:dyDescent="0.25">
      <c r="M13" s="69" t="s">
        <v>70</v>
      </c>
      <c r="N13" s="111" t="s">
        <v>3</v>
      </c>
      <c r="O13" s="111" t="s">
        <v>4</v>
      </c>
      <c r="P13" s="111" t="s">
        <v>4</v>
      </c>
      <c r="Q13" s="111" t="s">
        <v>3</v>
      </c>
      <c r="R13" s="111" t="s">
        <v>4</v>
      </c>
      <c r="S13" s="111" t="s">
        <v>3</v>
      </c>
      <c r="T13" s="111" t="s">
        <v>3</v>
      </c>
      <c r="V13" s="69" t="s">
        <v>70</v>
      </c>
      <c r="W13" s="111">
        <f t="shared" si="0"/>
        <v>3</v>
      </c>
      <c r="X13" s="111">
        <f t="shared" si="1"/>
        <v>4</v>
      </c>
      <c r="Y13" s="111">
        <f t="shared" si="2"/>
        <v>0</v>
      </c>
      <c r="Z13" s="111">
        <f t="shared" si="3"/>
        <v>0</v>
      </c>
      <c r="AA13">
        <f t="shared" si="4"/>
        <v>7</v>
      </c>
    </row>
    <row r="14" spans="1:27" x14ac:dyDescent="0.25">
      <c r="M14" s="69" t="s">
        <v>71</v>
      </c>
      <c r="N14" s="111" t="s">
        <v>3</v>
      </c>
      <c r="O14" s="111" t="s">
        <v>4</v>
      </c>
      <c r="P14" s="111" t="s">
        <v>4</v>
      </c>
      <c r="Q14" s="111" t="s">
        <v>3</v>
      </c>
      <c r="R14" s="111" t="s">
        <v>4</v>
      </c>
      <c r="S14" s="111" t="s">
        <v>3</v>
      </c>
      <c r="T14" s="111" t="s">
        <v>3</v>
      </c>
      <c r="V14" s="69" t="s">
        <v>71</v>
      </c>
      <c r="W14" s="111">
        <f t="shared" si="0"/>
        <v>3</v>
      </c>
      <c r="X14" s="111">
        <f t="shared" si="1"/>
        <v>4</v>
      </c>
      <c r="Y14" s="111">
        <f t="shared" si="2"/>
        <v>0</v>
      </c>
      <c r="Z14" s="111">
        <f t="shared" si="3"/>
        <v>0</v>
      </c>
      <c r="AA14">
        <f t="shared" si="4"/>
        <v>7</v>
      </c>
    </row>
    <row r="17" spans="1:24" x14ac:dyDescent="0.25">
      <c r="N17" s="111">
        <v>1</v>
      </c>
      <c r="O17" s="111">
        <v>2</v>
      </c>
      <c r="P17" s="111">
        <v>3</v>
      </c>
      <c r="Q17" s="111">
        <v>4</v>
      </c>
      <c r="R17" s="111">
        <v>5</v>
      </c>
      <c r="S17" s="111">
        <v>6</v>
      </c>
      <c r="T17" s="111">
        <v>7</v>
      </c>
      <c r="U17" s="77" t="s">
        <v>84</v>
      </c>
      <c r="W17" s="63"/>
    </row>
    <row r="18" spans="1:24" x14ac:dyDescent="0.25">
      <c r="M18" s="52" t="s">
        <v>62</v>
      </c>
      <c r="N18" s="79">
        <f t="shared" ref="N18:T27" si="7">IF(N3="SS",$I$5,IF(N3="S",$H$5,IF(N3="TS",$G$5,IF(N3="STS",$F$5,0))))</f>
        <v>4.5</v>
      </c>
      <c r="O18" s="79">
        <f t="shared" si="7"/>
        <v>6</v>
      </c>
      <c r="P18" s="79">
        <f t="shared" si="7"/>
        <v>4.5</v>
      </c>
      <c r="Q18" s="79">
        <f t="shared" si="7"/>
        <v>6</v>
      </c>
      <c r="R18" s="79">
        <f t="shared" si="7"/>
        <v>6</v>
      </c>
      <c r="S18" s="79">
        <f t="shared" si="7"/>
        <v>4.5</v>
      </c>
      <c r="T18" s="79">
        <f t="shared" si="7"/>
        <v>6</v>
      </c>
      <c r="U18" s="80">
        <f t="shared" ref="U18:U30" si="8">SUM(N18:T18)</f>
        <v>37.5</v>
      </c>
      <c r="W18" s="63"/>
    </row>
    <row r="19" spans="1:24" x14ac:dyDescent="0.25">
      <c r="M19" s="52" t="s">
        <v>63</v>
      </c>
      <c r="N19" s="79">
        <f t="shared" si="7"/>
        <v>4.5</v>
      </c>
      <c r="O19" s="79">
        <f t="shared" si="7"/>
        <v>6</v>
      </c>
      <c r="P19" s="79">
        <f t="shared" si="7"/>
        <v>6</v>
      </c>
      <c r="Q19" s="79">
        <f t="shared" si="7"/>
        <v>4.5</v>
      </c>
      <c r="R19" s="79">
        <f t="shared" si="7"/>
        <v>6</v>
      </c>
      <c r="S19" s="79">
        <f t="shared" si="7"/>
        <v>4.5</v>
      </c>
      <c r="T19" s="79">
        <f t="shared" si="7"/>
        <v>6</v>
      </c>
      <c r="U19" s="80">
        <f t="shared" si="8"/>
        <v>37.5</v>
      </c>
      <c r="W19" s="63"/>
    </row>
    <row r="20" spans="1:24" x14ac:dyDescent="0.25">
      <c r="M20" s="52" t="s">
        <v>64</v>
      </c>
      <c r="N20" s="79">
        <f t="shared" si="7"/>
        <v>3</v>
      </c>
      <c r="O20" s="79">
        <f t="shared" si="7"/>
        <v>6</v>
      </c>
      <c r="P20" s="79">
        <f t="shared" si="7"/>
        <v>3</v>
      </c>
      <c r="Q20" s="79">
        <f t="shared" si="7"/>
        <v>6</v>
      </c>
      <c r="R20" s="79">
        <f t="shared" si="7"/>
        <v>6</v>
      </c>
      <c r="S20" s="79">
        <f t="shared" si="7"/>
        <v>4.5</v>
      </c>
      <c r="T20" s="79">
        <f t="shared" si="7"/>
        <v>4.5</v>
      </c>
      <c r="U20" s="80">
        <f t="shared" si="8"/>
        <v>33</v>
      </c>
      <c r="W20" s="63"/>
    </row>
    <row r="21" spans="1:24" x14ac:dyDescent="0.25">
      <c r="M21" s="52" t="s">
        <v>65</v>
      </c>
      <c r="N21" s="79">
        <f t="shared" si="7"/>
        <v>4.5</v>
      </c>
      <c r="O21" s="79">
        <f t="shared" si="7"/>
        <v>6</v>
      </c>
      <c r="P21" s="79">
        <f t="shared" si="7"/>
        <v>6</v>
      </c>
      <c r="Q21" s="79">
        <f t="shared" si="7"/>
        <v>6</v>
      </c>
      <c r="R21" s="79">
        <f t="shared" si="7"/>
        <v>6</v>
      </c>
      <c r="S21" s="79">
        <f t="shared" si="7"/>
        <v>4.5</v>
      </c>
      <c r="T21" s="79">
        <f t="shared" si="7"/>
        <v>6</v>
      </c>
      <c r="U21" s="80">
        <f t="shared" si="8"/>
        <v>39</v>
      </c>
      <c r="W21" s="63"/>
    </row>
    <row r="22" spans="1:24" x14ac:dyDescent="0.25">
      <c r="M22" s="52" t="s">
        <v>66</v>
      </c>
      <c r="N22" s="79">
        <f t="shared" si="7"/>
        <v>4.5</v>
      </c>
      <c r="O22" s="79">
        <f t="shared" si="7"/>
        <v>6</v>
      </c>
      <c r="P22" s="79">
        <f t="shared" si="7"/>
        <v>6</v>
      </c>
      <c r="Q22" s="79">
        <f t="shared" si="7"/>
        <v>6</v>
      </c>
      <c r="R22" s="79">
        <f t="shared" si="7"/>
        <v>6</v>
      </c>
      <c r="S22" s="79">
        <f t="shared" si="7"/>
        <v>4.5</v>
      </c>
      <c r="T22" s="79">
        <f t="shared" si="7"/>
        <v>6</v>
      </c>
      <c r="U22" s="80">
        <f t="shared" si="8"/>
        <v>39</v>
      </c>
      <c r="W22" s="63"/>
    </row>
    <row r="23" spans="1:24" x14ac:dyDescent="0.25">
      <c r="M23" s="52" t="s">
        <v>67</v>
      </c>
      <c r="N23" s="79">
        <f t="shared" si="7"/>
        <v>4.5</v>
      </c>
      <c r="O23" s="79">
        <f t="shared" si="7"/>
        <v>6</v>
      </c>
      <c r="P23" s="79">
        <f t="shared" si="7"/>
        <v>6</v>
      </c>
      <c r="Q23" s="79">
        <f t="shared" si="7"/>
        <v>6</v>
      </c>
      <c r="R23" s="79">
        <f t="shared" si="7"/>
        <v>6</v>
      </c>
      <c r="S23" s="79">
        <f t="shared" si="7"/>
        <v>4.5</v>
      </c>
      <c r="T23" s="79">
        <f t="shared" si="7"/>
        <v>4.5</v>
      </c>
      <c r="U23" s="80">
        <f t="shared" si="8"/>
        <v>37.5</v>
      </c>
      <c r="W23" s="63"/>
    </row>
    <row r="24" spans="1:24" x14ac:dyDescent="0.25">
      <c r="M24" s="52" t="s">
        <v>68</v>
      </c>
      <c r="N24" s="79">
        <f t="shared" si="7"/>
        <v>4.5</v>
      </c>
      <c r="O24" s="79">
        <f t="shared" si="7"/>
        <v>6</v>
      </c>
      <c r="P24" s="79">
        <f t="shared" si="7"/>
        <v>6</v>
      </c>
      <c r="Q24" s="79">
        <f t="shared" si="7"/>
        <v>6</v>
      </c>
      <c r="R24" s="79">
        <f t="shared" si="7"/>
        <v>6</v>
      </c>
      <c r="S24" s="79">
        <f t="shared" si="7"/>
        <v>4.5</v>
      </c>
      <c r="T24" s="79">
        <f t="shared" si="7"/>
        <v>4.5</v>
      </c>
      <c r="U24" s="80">
        <f t="shared" si="8"/>
        <v>37.5</v>
      </c>
      <c r="W24" s="63"/>
    </row>
    <row r="25" spans="1:24" x14ac:dyDescent="0.25">
      <c r="M25" s="52" t="s">
        <v>69</v>
      </c>
      <c r="N25" s="79">
        <f t="shared" si="7"/>
        <v>4.5</v>
      </c>
      <c r="O25" s="79">
        <f t="shared" si="7"/>
        <v>6</v>
      </c>
      <c r="P25" s="79">
        <f t="shared" si="7"/>
        <v>6</v>
      </c>
      <c r="Q25" s="79">
        <f t="shared" si="7"/>
        <v>6</v>
      </c>
      <c r="R25" s="79">
        <f t="shared" si="7"/>
        <v>6</v>
      </c>
      <c r="S25" s="79">
        <f t="shared" si="7"/>
        <v>4.5</v>
      </c>
      <c r="T25" s="79">
        <f t="shared" si="7"/>
        <v>6</v>
      </c>
      <c r="U25" s="80">
        <f t="shared" si="8"/>
        <v>39</v>
      </c>
    </row>
    <row r="26" spans="1:24" x14ac:dyDescent="0.25">
      <c r="M26" s="52" t="s">
        <v>89</v>
      </c>
      <c r="N26" s="79">
        <f t="shared" si="7"/>
        <v>4.5</v>
      </c>
      <c r="O26" s="79">
        <f t="shared" si="7"/>
        <v>6</v>
      </c>
      <c r="P26" s="79">
        <f t="shared" si="7"/>
        <v>4.5</v>
      </c>
      <c r="Q26" s="79">
        <f t="shared" si="7"/>
        <v>4.5</v>
      </c>
      <c r="R26" s="79">
        <f t="shared" si="7"/>
        <v>4.5</v>
      </c>
      <c r="S26" s="79">
        <f t="shared" si="7"/>
        <v>4.5</v>
      </c>
      <c r="T26" s="79">
        <f t="shared" si="7"/>
        <v>4.5</v>
      </c>
      <c r="U26" s="80">
        <f t="shared" si="8"/>
        <v>33</v>
      </c>
      <c r="V26" s="63"/>
      <c r="W26" s="63"/>
    </row>
    <row r="27" spans="1:24" x14ac:dyDescent="0.25">
      <c r="M27" s="52" t="s">
        <v>90</v>
      </c>
      <c r="N27" s="79">
        <f t="shared" si="7"/>
        <v>4.5</v>
      </c>
      <c r="O27" s="79">
        <f t="shared" si="7"/>
        <v>6</v>
      </c>
      <c r="P27" s="79">
        <f t="shared" si="7"/>
        <v>3</v>
      </c>
      <c r="Q27" s="79">
        <f t="shared" si="7"/>
        <v>6</v>
      </c>
      <c r="R27" s="79">
        <f t="shared" si="7"/>
        <v>6</v>
      </c>
      <c r="S27" s="79">
        <f t="shared" si="7"/>
        <v>4.5</v>
      </c>
      <c r="T27" s="79">
        <f t="shared" si="7"/>
        <v>4.5</v>
      </c>
      <c r="U27" s="80">
        <f t="shared" si="8"/>
        <v>34.5</v>
      </c>
      <c r="V27" s="63">
        <f>SUM(U18:U27)</f>
        <v>367.5</v>
      </c>
      <c r="W27" s="63">
        <f>+V27/$T$17</f>
        <v>52.5</v>
      </c>
    </row>
    <row r="28" spans="1:24" x14ac:dyDescent="0.25">
      <c r="M28" s="69" t="s">
        <v>70</v>
      </c>
      <c r="N28" s="81">
        <f>IF(N13="SS",$I$11,IF(N13="S",$H$11,IF(N13="TS",$G$11,IF(N13="STS",$F$11,0))))</f>
        <v>15</v>
      </c>
      <c r="O28" s="81">
        <f t="shared" ref="O28:T29" si="9">IF(O13="SS",$I$11,IF(O13="S",$H$11,IF(O13="TS",$G$11,IF(O13="STS",$F$11,0))))</f>
        <v>20</v>
      </c>
      <c r="P28" s="81">
        <f t="shared" si="9"/>
        <v>20</v>
      </c>
      <c r="Q28" s="81">
        <f t="shared" si="9"/>
        <v>15</v>
      </c>
      <c r="R28" s="81">
        <f>IF(R13="SS",$I$11,IF(R13="S",$H$11,IF(R13="TS",$G$11,IF(R13="STS",$F$11,0))))</f>
        <v>20</v>
      </c>
      <c r="S28" s="81">
        <f t="shared" si="9"/>
        <v>15</v>
      </c>
      <c r="T28" s="81">
        <f t="shared" si="9"/>
        <v>15</v>
      </c>
      <c r="U28" s="82">
        <f t="shared" si="8"/>
        <v>120</v>
      </c>
      <c r="V28" s="63"/>
      <c r="W28" s="63"/>
    </row>
    <row r="29" spans="1:24" x14ac:dyDescent="0.25">
      <c r="A29" t="s">
        <v>85</v>
      </c>
      <c r="M29" s="69" t="s">
        <v>71</v>
      </c>
      <c r="N29" s="81">
        <f>IF(N14="SS",$I$11,IF(N14="S",$H$11,IF(N14="TS",$G$11,IF(N14="STS",$F$11,0))))</f>
        <v>15</v>
      </c>
      <c r="O29" s="81">
        <f t="shared" si="9"/>
        <v>20</v>
      </c>
      <c r="P29" s="81">
        <f t="shared" si="9"/>
        <v>20</v>
      </c>
      <c r="Q29" s="81">
        <f>IF(Q14="SS",$I$11,IF(Q14="S",$H$11,IF(Q14="TS",$G$11,IF(Q14="STS",$F$11,0))))</f>
        <v>15</v>
      </c>
      <c r="R29" s="81">
        <f t="shared" si="9"/>
        <v>20</v>
      </c>
      <c r="S29" s="81">
        <f t="shared" si="9"/>
        <v>15</v>
      </c>
      <c r="T29" s="81">
        <f t="shared" si="9"/>
        <v>15</v>
      </c>
      <c r="U29" s="82">
        <f t="shared" si="8"/>
        <v>120</v>
      </c>
      <c r="V29" s="63">
        <f>SUM(U28:U29)</f>
        <v>240</v>
      </c>
      <c r="W29" s="63">
        <f>+V29/T17</f>
        <v>34.285714285714285</v>
      </c>
    </row>
    <row r="30" spans="1:24" x14ac:dyDescent="0.25">
      <c r="A30" t="s">
        <v>86</v>
      </c>
      <c r="N30" s="111">
        <f>SUM(N18:N29)</f>
        <v>73.5</v>
      </c>
      <c r="O30" s="111">
        <f t="shared" ref="O30:T30" si="10">SUM(O18:O29)</f>
        <v>100</v>
      </c>
      <c r="P30" s="111">
        <f t="shared" si="10"/>
        <v>91</v>
      </c>
      <c r="Q30" s="111">
        <f t="shared" si="10"/>
        <v>87</v>
      </c>
      <c r="R30" s="111">
        <f t="shared" si="10"/>
        <v>98.5</v>
      </c>
      <c r="S30" s="111">
        <f t="shared" si="10"/>
        <v>75</v>
      </c>
      <c r="T30" s="111">
        <f t="shared" si="10"/>
        <v>82.5</v>
      </c>
      <c r="U30" s="95">
        <f t="shared" si="8"/>
        <v>607.5</v>
      </c>
      <c r="W30" s="63">
        <f>SUM(W26:W29)</f>
        <v>86.785714285714278</v>
      </c>
      <c r="X30" t="str">
        <f>IF((W30)&lt;25,"Tidak bermanfaat",IF((W30)&lt;50,"Belum bermanfaat",IF((W30)&lt;75,"Bermanfaat",IF((W30)&lt;=100,"Sangat bermanfaat",0))))</f>
        <v>Sangat bermanfaat</v>
      </c>
    </row>
    <row r="31" spans="1:24" x14ac:dyDescent="0.25">
      <c r="A31" t="s">
        <v>87</v>
      </c>
    </row>
    <row r="32" spans="1:24" x14ac:dyDescent="0.25">
      <c r="A32" t="s">
        <v>88</v>
      </c>
    </row>
  </sheetData>
  <mergeCells count="2">
    <mergeCell ref="A2:D2"/>
    <mergeCell ref="N1:T1"/>
  </mergeCells>
  <pageMargins left="0.25" right="0.25" top="0.75" bottom="0.75" header="0.3" footer="0.3"/>
  <pageSetup paperSize="9" scale="75" orientation="landscape" horizontalDpi="360" verticalDpi="36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opLeftCell="A16" workbookViewId="0">
      <selection activeCell="C17" sqref="C17"/>
    </sheetView>
  </sheetViews>
  <sheetFormatPr defaultRowHeight="15" x14ac:dyDescent="0.25"/>
  <cols>
    <col min="2" max="2" width="28.42578125" customWidth="1"/>
    <col min="3" max="3" width="30.42578125" customWidth="1"/>
    <col min="4" max="4" width="15.42578125" customWidth="1"/>
    <col min="5" max="5" width="29.85546875" customWidth="1"/>
    <col min="6" max="6" width="24.42578125" customWidth="1"/>
    <col min="8" max="8" width="13.28515625" customWidth="1"/>
  </cols>
  <sheetData>
    <row r="2" spans="1:8" ht="39" customHeight="1" x14ac:dyDescent="0.25">
      <c r="A2" s="147" t="s">
        <v>168</v>
      </c>
      <c r="B2" s="147"/>
      <c r="C2" s="147"/>
      <c r="D2" s="98"/>
      <c r="E2" s="98"/>
      <c r="F2" s="98"/>
      <c r="G2" s="98"/>
      <c r="H2" s="98"/>
    </row>
    <row r="4" spans="1:8" ht="30.75" customHeight="1" x14ac:dyDescent="0.25">
      <c r="A4" s="112" t="s">
        <v>159</v>
      </c>
      <c r="B4" s="112" t="s">
        <v>160</v>
      </c>
      <c r="C4" s="21" t="s">
        <v>169</v>
      </c>
    </row>
    <row r="5" spans="1:8" ht="20.25" customHeight="1" x14ac:dyDescent="0.25">
      <c r="A5" s="99">
        <v>1</v>
      </c>
      <c r="B5" s="102" t="s">
        <v>77</v>
      </c>
      <c r="C5" s="99" t="s">
        <v>182</v>
      </c>
    </row>
    <row r="6" spans="1:8" ht="20.25" customHeight="1" x14ac:dyDescent="0.25">
      <c r="A6" s="99">
        <f>A5+1</f>
        <v>2</v>
      </c>
      <c r="B6" s="101" t="s">
        <v>100</v>
      </c>
      <c r="C6" s="99" t="s">
        <v>192</v>
      </c>
    </row>
    <row r="7" spans="1:8" ht="20.25" customHeight="1" x14ac:dyDescent="0.25">
      <c r="A7" s="99">
        <f t="shared" ref="A7:A16" si="0">A6+1</f>
        <v>3</v>
      </c>
      <c r="B7" s="100" t="s">
        <v>124</v>
      </c>
      <c r="C7" s="108" t="s">
        <v>182</v>
      </c>
    </row>
    <row r="8" spans="1:8" ht="20.25" customHeight="1" x14ac:dyDescent="0.25">
      <c r="A8" s="99">
        <f t="shared" si="0"/>
        <v>4</v>
      </c>
      <c r="B8" s="100" t="s">
        <v>123</v>
      </c>
      <c r="C8" s="108" t="s">
        <v>182</v>
      </c>
    </row>
    <row r="9" spans="1:8" ht="20.25" customHeight="1" x14ac:dyDescent="0.25">
      <c r="A9" s="99">
        <f t="shared" si="0"/>
        <v>5</v>
      </c>
      <c r="B9" s="100" t="s">
        <v>122</v>
      </c>
      <c r="C9" s="108" t="s">
        <v>182</v>
      </c>
    </row>
    <row r="10" spans="1:8" ht="20.25" customHeight="1" x14ac:dyDescent="0.25">
      <c r="A10" s="99">
        <f t="shared" si="0"/>
        <v>6</v>
      </c>
      <c r="B10" s="100" t="s">
        <v>125</v>
      </c>
      <c r="C10" s="108" t="s">
        <v>182</v>
      </c>
    </row>
    <row r="11" spans="1:8" ht="20.25" customHeight="1" x14ac:dyDescent="0.25">
      <c r="A11" s="99">
        <f t="shared" si="0"/>
        <v>7</v>
      </c>
      <c r="B11" s="100" t="s">
        <v>170</v>
      </c>
      <c r="C11" s="108" t="s">
        <v>187</v>
      </c>
    </row>
    <row r="12" spans="1:8" ht="20.25" customHeight="1" x14ac:dyDescent="0.25">
      <c r="A12" s="99">
        <f t="shared" si="0"/>
        <v>8</v>
      </c>
      <c r="B12" s="100" t="s">
        <v>154</v>
      </c>
      <c r="C12" s="108" t="s">
        <v>187</v>
      </c>
    </row>
    <row r="13" spans="1:8" ht="20.25" customHeight="1" x14ac:dyDescent="0.25">
      <c r="A13" s="99">
        <f t="shared" si="0"/>
        <v>9</v>
      </c>
      <c r="B13" s="100" t="s">
        <v>153</v>
      </c>
      <c r="C13" s="108" t="s">
        <v>187</v>
      </c>
    </row>
    <row r="14" spans="1:8" ht="20.25" customHeight="1" x14ac:dyDescent="0.25">
      <c r="A14" s="99">
        <f t="shared" si="0"/>
        <v>10</v>
      </c>
      <c r="B14" s="100" t="s">
        <v>151</v>
      </c>
      <c r="C14" s="108" t="s">
        <v>187</v>
      </c>
    </row>
    <row r="15" spans="1:8" ht="20.25" customHeight="1" x14ac:dyDescent="0.25">
      <c r="A15" s="114">
        <f t="shared" si="0"/>
        <v>11</v>
      </c>
      <c r="B15" s="115" t="s">
        <v>152</v>
      </c>
      <c r="C15" s="108" t="s">
        <v>187</v>
      </c>
    </row>
    <row r="16" spans="1:8" ht="20.25" customHeight="1" x14ac:dyDescent="0.25">
      <c r="A16" s="99">
        <f t="shared" si="0"/>
        <v>12</v>
      </c>
      <c r="B16" s="116" t="s">
        <v>180</v>
      </c>
      <c r="C16" s="108" t="s">
        <v>187</v>
      </c>
    </row>
    <row r="17" spans="1:3" x14ac:dyDescent="0.25">
      <c r="A17" s="166">
        <v>13</v>
      </c>
      <c r="B17" s="165" t="s">
        <v>207</v>
      </c>
      <c r="C17" s="166" t="s">
        <v>182</v>
      </c>
    </row>
  </sheetData>
  <mergeCells count="1">
    <mergeCell ref="A2:C2"/>
  </mergeCells>
  <pageMargins left="0.7" right="0.7" top="0.75" bottom="0.75" header="0.3" footer="0.3"/>
  <pageSetup orientation="portrait" horizontalDpi="360" verticalDpi="36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topLeftCell="A10" workbookViewId="0">
      <selection activeCell="F18" sqref="F18"/>
    </sheetView>
  </sheetViews>
  <sheetFormatPr defaultRowHeight="15" x14ac:dyDescent="0.25"/>
  <cols>
    <col min="1" max="1" width="7" customWidth="1"/>
    <col min="2" max="2" width="28.42578125" customWidth="1"/>
    <col min="3" max="3" width="28.28515625" customWidth="1"/>
    <col min="4" max="4" width="21.5703125" customWidth="1"/>
    <col min="5" max="5" width="15.42578125" customWidth="1"/>
    <col min="6" max="6" width="29.85546875" customWidth="1"/>
    <col min="7" max="7" width="24.42578125" customWidth="1"/>
    <col min="9" max="9" width="13.28515625" customWidth="1"/>
  </cols>
  <sheetData>
    <row r="2" spans="1:9" ht="39" customHeight="1" x14ac:dyDescent="0.25">
      <c r="A2" s="147" t="s">
        <v>158</v>
      </c>
      <c r="B2" s="147"/>
      <c r="C2" s="147"/>
      <c r="D2" s="147"/>
      <c r="E2" s="98"/>
      <c r="F2" s="98"/>
      <c r="G2" s="98"/>
      <c r="H2" s="98"/>
      <c r="I2" s="98"/>
    </row>
    <row r="4" spans="1:9" ht="20.25" customHeight="1" x14ac:dyDescent="0.25">
      <c r="A4" s="97" t="s">
        <v>159</v>
      </c>
      <c r="B4" s="97" t="s">
        <v>160</v>
      </c>
      <c r="C4" s="21" t="s">
        <v>161</v>
      </c>
      <c r="D4" s="112" t="s">
        <v>162</v>
      </c>
    </row>
    <row r="5" spans="1:9" ht="20.25" customHeight="1" x14ac:dyDescent="0.25">
      <c r="A5" s="99">
        <v>1</v>
      </c>
      <c r="B5" s="102" t="s">
        <v>77</v>
      </c>
      <c r="C5" s="102">
        <f>'Hitung e-SKP'!AN30</f>
        <v>86.014492753623202</v>
      </c>
      <c r="D5" s="102" t="str">
        <f>IF((C5)&lt;25,"Tidak bermanfaat",IF((C5)&lt;50,"Belum bermanfaat",IF((C5)&lt;75,"Bermanfaat",IF((C5)&lt;=100,"Sangat bermanfaat",0))))</f>
        <v>Sangat bermanfaat</v>
      </c>
    </row>
    <row r="6" spans="1:9" ht="20.25" customHeight="1" x14ac:dyDescent="0.25">
      <c r="A6" s="99">
        <f>A5+1</f>
        <v>2</v>
      </c>
      <c r="B6" s="101" t="s">
        <v>100</v>
      </c>
      <c r="C6" s="102">
        <f>'Hitung SOP'!AH32</f>
        <v>90.252100840336141</v>
      </c>
      <c r="D6" s="102" t="str">
        <f t="shared" ref="D6:D18" si="0">IF((C6)&lt;25,"Tidak bermanfaat",IF((C6)&lt;50,"Belum bermanfaat",IF((C6)&lt;75,"Bermanfaat",IF((C6)&lt;=100,"Sangat bermanfaat",0))))</f>
        <v>Sangat bermanfaat</v>
      </c>
    </row>
    <row r="7" spans="1:9" ht="20.25" customHeight="1" x14ac:dyDescent="0.25">
      <c r="A7" s="99">
        <f t="shared" ref="A7:A15" si="1">A6+1</f>
        <v>3</v>
      </c>
      <c r="B7" s="102" t="s">
        <v>124</v>
      </c>
      <c r="C7" s="102">
        <f>'Hitung Simpan'!AM30</f>
        <v>81.130434782608702</v>
      </c>
      <c r="D7" s="102" t="str">
        <f t="shared" si="0"/>
        <v>Sangat bermanfaat</v>
      </c>
    </row>
    <row r="8" spans="1:9" ht="20.25" customHeight="1" x14ac:dyDescent="0.25">
      <c r="A8" s="99">
        <f t="shared" si="1"/>
        <v>4</v>
      </c>
      <c r="B8" s="102" t="s">
        <v>123</v>
      </c>
      <c r="C8" s="102">
        <f>'Hitung SIM Diklat'!AN32</f>
        <v>95.295031055900637</v>
      </c>
      <c r="D8" s="102" t="str">
        <f t="shared" si="0"/>
        <v>Sangat bermanfaat</v>
      </c>
    </row>
    <row r="9" spans="1:9" ht="20.25" customHeight="1" x14ac:dyDescent="0.25">
      <c r="A9" s="99">
        <f t="shared" si="1"/>
        <v>5</v>
      </c>
      <c r="B9" s="102" t="s">
        <v>122</v>
      </c>
      <c r="C9" s="102">
        <f>'Hitung Sinde'!AN25</f>
        <v>95.687929061784899</v>
      </c>
      <c r="D9" s="102" t="str">
        <f t="shared" si="0"/>
        <v>Sangat bermanfaat</v>
      </c>
    </row>
    <row r="10" spans="1:9" ht="20.25" customHeight="1" x14ac:dyDescent="0.25">
      <c r="A10" s="99">
        <f t="shared" si="1"/>
        <v>6</v>
      </c>
      <c r="B10" s="102" t="s">
        <v>125</v>
      </c>
      <c r="C10" s="102">
        <f>'HITUNG MAO TUKIN'!AM25</f>
        <v>88.179347826086953</v>
      </c>
      <c r="D10" s="102" t="str">
        <f t="shared" si="0"/>
        <v>Sangat bermanfaat</v>
      </c>
    </row>
    <row r="11" spans="1:9" ht="20.25" customHeight="1" x14ac:dyDescent="0.25">
      <c r="A11" s="99">
        <f t="shared" si="1"/>
        <v>7</v>
      </c>
      <c r="B11" s="102" t="s">
        <v>170</v>
      </c>
      <c r="C11" s="102">
        <f>'HITUNG LPSE'!X25</f>
        <v>91.160714285714278</v>
      </c>
      <c r="D11" s="102" t="str">
        <f t="shared" si="0"/>
        <v>Sangat bermanfaat</v>
      </c>
    </row>
    <row r="12" spans="1:9" ht="20.25" customHeight="1" x14ac:dyDescent="0.25">
      <c r="A12" s="99">
        <f t="shared" si="1"/>
        <v>8</v>
      </c>
      <c r="B12" s="102" t="s">
        <v>154</v>
      </c>
      <c r="C12" s="102">
        <f>'HITUNG SIMPEL'!X25</f>
        <v>90.625</v>
      </c>
      <c r="D12" s="102" t="str">
        <f t="shared" si="0"/>
        <v>Sangat bermanfaat</v>
      </c>
    </row>
    <row r="13" spans="1:9" ht="20.25" customHeight="1" x14ac:dyDescent="0.25">
      <c r="A13" s="99">
        <f t="shared" si="1"/>
        <v>9</v>
      </c>
      <c r="B13" s="102" t="s">
        <v>153</v>
      </c>
      <c r="C13" s="102">
        <f>'HITUNG SIRENBAJA'!X27</f>
        <v>75.535714285714278</v>
      </c>
      <c r="D13" s="102" t="str">
        <f t="shared" si="0"/>
        <v>Sangat bermanfaat</v>
      </c>
    </row>
    <row r="14" spans="1:9" ht="20.25" customHeight="1" x14ac:dyDescent="0.25">
      <c r="A14" s="99">
        <f t="shared" si="1"/>
        <v>10</v>
      </c>
      <c r="B14" s="102" t="s">
        <v>151</v>
      </c>
      <c r="C14" s="102">
        <f>'HITUNG SIMAK'!X27</f>
        <v>75.267857142857139</v>
      </c>
      <c r="D14" s="102" t="str">
        <f t="shared" si="0"/>
        <v>Sangat bermanfaat</v>
      </c>
    </row>
    <row r="15" spans="1:9" ht="20.25" customHeight="1" x14ac:dyDescent="0.25">
      <c r="A15" s="99">
        <f t="shared" si="1"/>
        <v>11</v>
      </c>
      <c r="B15" s="117" t="s">
        <v>152</v>
      </c>
      <c r="C15" s="102">
        <f>'HITUNG PERSEDIAAN'!X27</f>
        <v>75</v>
      </c>
      <c r="D15" s="102" t="str">
        <f t="shared" si="0"/>
        <v>Sangat bermanfaat</v>
      </c>
    </row>
    <row r="16" spans="1:9" ht="20.25" customHeight="1" x14ac:dyDescent="0.25">
      <c r="A16" s="99">
        <f>A15+1</f>
        <v>12</v>
      </c>
      <c r="B16" s="118" t="s">
        <v>180</v>
      </c>
      <c r="C16" s="102">
        <f>'HITUNG MANPEG'!W30</f>
        <v>86.785714285714278</v>
      </c>
      <c r="D16" s="102" t="str">
        <f>IF((C16)&lt;25,"Tidak bermanfaat",IF((C16)&lt;50,"Belum bermanfaat",IF((C16)&lt;75,"Bermanfaat",IF((C16)&lt;=100,"Sangat bermanfaat",0))))</f>
        <v>Sangat bermanfaat</v>
      </c>
    </row>
    <row r="17" spans="1:4" ht="20.25" customHeight="1" x14ac:dyDescent="0.25">
      <c r="A17" s="99">
        <f>A16+1</f>
        <v>13</v>
      </c>
      <c r="B17" s="167" t="s">
        <v>200</v>
      </c>
      <c r="C17" s="5">
        <f>'Hitung SIM Diklat'!AN32</f>
        <v>95.295031055900637</v>
      </c>
      <c r="D17" s="102" t="str">
        <f>IF((C17)&lt;25,"Tidak bermanfaat",IF((C17)&lt;50,"Belum bermanfaat",IF((C17)&lt;75,"Bermanfaat",IF((C17)&lt;=100,"Sangat bermanfaat",0))))</f>
        <v>Sangat bermanfaat</v>
      </c>
    </row>
    <row r="18" spans="1:4" ht="20.25" customHeight="1" x14ac:dyDescent="0.25">
      <c r="A18" s="103" t="s">
        <v>163</v>
      </c>
      <c r="B18" s="104"/>
      <c r="C18" s="105">
        <f>AVERAGE(C5:C17)</f>
        <v>86.633028259710855</v>
      </c>
      <c r="D18" s="105" t="str">
        <f t="shared" si="0"/>
        <v>Sangat bermanfaat</v>
      </c>
    </row>
  </sheetData>
  <mergeCells count="1">
    <mergeCell ref="A2:D2"/>
  </mergeCells>
  <pageMargins left="0.7" right="0.7" top="0.75" bottom="0.75" header="0.3" footer="0.3"/>
  <pageSetup orientation="portrait" horizontalDpi="360" verticalDpi="36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opLeftCell="F182" workbookViewId="0">
      <selection activeCell="I185" sqref="I185:L197"/>
    </sheetView>
  </sheetViews>
  <sheetFormatPr defaultRowHeight="15" x14ac:dyDescent="0.25"/>
  <cols>
    <col min="2" max="2" width="11.28515625" customWidth="1"/>
    <col min="8" max="8" width="10.42578125" customWidth="1"/>
    <col min="9" max="11" width="11.5703125" bestFit="1" customWidth="1"/>
  </cols>
  <sheetData>
    <row r="1" spans="1:12" ht="20.25" x14ac:dyDescent="0.3">
      <c r="A1" s="161" t="s">
        <v>201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15.75" thickBot="1" x14ac:dyDescent="0.3">
      <c r="B2" t="s">
        <v>171</v>
      </c>
    </row>
    <row r="3" spans="1:12" ht="30.75" customHeight="1" thickBot="1" x14ac:dyDescent="0.3">
      <c r="B3" s="152" t="s">
        <v>194</v>
      </c>
      <c r="C3" s="155" t="s">
        <v>195</v>
      </c>
      <c r="D3" s="154"/>
      <c r="E3" s="154"/>
      <c r="F3" s="156"/>
      <c r="H3" s="163" t="s">
        <v>194</v>
      </c>
      <c r="I3" s="159" t="s">
        <v>196</v>
      </c>
      <c r="J3" s="148"/>
      <c r="K3" s="148"/>
      <c r="L3" s="160"/>
    </row>
    <row r="4" spans="1:12" ht="16.5" thickBot="1" x14ac:dyDescent="0.3">
      <c r="B4" s="153"/>
      <c r="C4" s="149" t="s">
        <v>4</v>
      </c>
      <c r="D4" s="149" t="s">
        <v>3</v>
      </c>
      <c r="E4" s="149" t="s">
        <v>5</v>
      </c>
      <c r="F4" s="149" t="s">
        <v>6</v>
      </c>
      <c r="H4" s="164"/>
      <c r="I4" s="149" t="s">
        <v>4</v>
      </c>
      <c r="J4" s="149" t="s">
        <v>3</v>
      </c>
      <c r="K4" s="149" t="s">
        <v>5</v>
      </c>
      <c r="L4" s="149" t="s">
        <v>6</v>
      </c>
    </row>
    <row r="5" spans="1:12" ht="16.5" thickBot="1" x14ac:dyDescent="0.3">
      <c r="B5" s="150" t="s">
        <v>62</v>
      </c>
      <c r="C5" s="151">
        <v>14</v>
      </c>
      <c r="D5" s="151">
        <v>9</v>
      </c>
      <c r="E5" s="151">
        <v>0</v>
      </c>
      <c r="F5" s="151">
        <v>0</v>
      </c>
      <c r="H5" s="150" t="s">
        <v>62</v>
      </c>
      <c r="I5" s="151">
        <f>SUM(C5/23)*100</f>
        <v>60.869565217391312</v>
      </c>
      <c r="J5" s="151">
        <f>SUM(D5/23)*100</f>
        <v>39.130434782608695</v>
      </c>
      <c r="K5" s="151">
        <f>SUM(E5/23)*100</f>
        <v>0</v>
      </c>
      <c r="L5" s="151">
        <f>SUM(F5/23)*100</f>
        <v>0</v>
      </c>
    </row>
    <row r="6" spans="1:12" ht="16.5" thickBot="1" x14ac:dyDescent="0.3">
      <c r="B6" s="150" t="s">
        <v>63</v>
      </c>
      <c r="C6" s="151">
        <v>16</v>
      </c>
      <c r="D6" s="151">
        <v>7</v>
      </c>
      <c r="E6" s="151">
        <v>0</v>
      </c>
      <c r="F6" s="151">
        <v>0</v>
      </c>
      <c r="H6" s="150" t="s">
        <v>63</v>
      </c>
      <c r="I6" s="151">
        <f t="shared" ref="I6:I16" si="0">SUM(C6/23)*100</f>
        <v>69.565217391304344</v>
      </c>
      <c r="J6" s="151">
        <f t="shared" ref="J6:J16" si="1">SUM(D6/23)*100</f>
        <v>30.434782608695656</v>
      </c>
      <c r="K6" s="151">
        <f t="shared" ref="K6:K16" si="2">SUM(E6/23)*100</f>
        <v>0</v>
      </c>
      <c r="L6" s="151">
        <f t="shared" ref="L6:L16" si="3">SUM(F6/23)*100</f>
        <v>0</v>
      </c>
    </row>
    <row r="7" spans="1:12" ht="16.5" thickBot="1" x14ac:dyDescent="0.3">
      <c r="B7" s="150" t="s">
        <v>64</v>
      </c>
      <c r="C7" s="151">
        <v>13</v>
      </c>
      <c r="D7" s="151">
        <v>10</v>
      </c>
      <c r="E7" s="151">
        <v>0</v>
      </c>
      <c r="F7" s="151">
        <v>0</v>
      </c>
      <c r="H7" s="150" t="s">
        <v>64</v>
      </c>
      <c r="I7" s="151">
        <f t="shared" si="0"/>
        <v>56.521739130434781</v>
      </c>
      <c r="J7" s="151">
        <f t="shared" si="1"/>
        <v>43.478260869565219</v>
      </c>
      <c r="K7" s="151">
        <f t="shared" si="2"/>
        <v>0</v>
      </c>
      <c r="L7" s="151">
        <f t="shared" si="3"/>
        <v>0</v>
      </c>
    </row>
    <row r="8" spans="1:12" ht="16.5" thickBot="1" x14ac:dyDescent="0.3">
      <c r="B8" s="150" t="s">
        <v>65</v>
      </c>
      <c r="C8" s="151">
        <v>12</v>
      </c>
      <c r="D8" s="151">
        <v>11</v>
      </c>
      <c r="E8" s="151">
        <v>0</v>
      </c>
      <c r="F8" s="151">
        <v>0</v>
      </c>
      <c r="H8" s="150" t="s">
        <v>65</v>
      </c>
      <c r="I8" s="151">
        <f t="shared" si="0"/>
        <v>52.173913043478258</v>
      </c>
      <c r="J8" s="151">
        <f t="shared" si="1"/>
        <v>47.826086956521742</v>
      </c>
      <c r="K8" s="151">
        <f t="shared" si="2"/>
        <v>0</v>
      </c>
      <c r="L8" s="151">
        <f t="shared" si="3"/>
        <v>0</v>
      </c>
    </row>
    <row r="9" spans="1:12" ht="16.5" thickBot="1" x14ac:dyDescent="0.3">
      <c r="B9" s="150" t="s">
        <v>66</v>
      </c>
      <c r="C9" s="151">
        <v>6</v>
      </c>
      <c r="D9" s="151">
        <v>14</v>
      </c>
      <c r="E9" s="151">
        <v>3</v>
      </c>
      <c r="F9" s="151">
        <v>0</v>
      </c>
      <c r="H9" s="150" t="s">
        <v>66</v>
      </c>
      <c r="I9" s="151">
        <f t="shared" si="0"/>
        <v>26.086956521739129</v>
      </c>
      <c r="J9" s="151">
        <f t="shared" si="1"/>
        <v>60.869565217391312</v>
      </c>
      <c r="K9" s="151">
        <f t="shared" si="2"/>
        <v>13.043478260869565</v>
      </c>
      <c r="L9" s="151">
        <f t="shared" si="3"/>
        <v>0</v>
      </c>
    </row>
    <row r="10" spans="1:12" ht="16.5" thickBot="1" x14ac:dyDescent="0.3">
      <c r="B10" s="150" t="s">
        <v>67</v>
      </c>
      <c r="C10" s="151">
        <v>13</v>
      </c>
      <c r="D10" s="151">
        <v>10</v>
      </c>
      <c r="E10" s="151">
        <v>0</v>
      </c>
      <c r="F10" s="151">
        <v>0</v>
      </c>
      <c r="H10" s="150" t="s">
        <v>67</v>
      </c>
      <c r="I10" s="151">
        <f t="shared" si="0"/>
        <v>56.521739130434781</v>
      </c>
      <c r="J10" s="151">
        <f t="shared" si="1"/>
        <v>43.478260869565219</v>
      </c>
      <c r="K10" s="151">
        <f t="shared" si="2"/>
        <v>0</v>
      </c>
      <c r="L10" s="151">
        <f t="shared" si="3"/>
        <v>0</v>
      </c>
    </row>
    <row r="11" spans="1:12" ht="16.5" thickBot="1" x14ac:dyDescent="0.3">
      <c r="B11" s="150" t="s">
        <v>68</v>
      </c>
      <c r="C11" s="151">
        <v>13</v>
      </c>
      <c r="D11" s="151">
        <v>10</v>
      </c>
      <c r="E11" s="151">
        <v>0</v>
      </c>
      <c r="F11" s="151">
        <v>0</v>
      </c>
      <c r="H11" s="150" t="s">
        <v>68</v>
      </c>
      <c r="I11" s="151">
        <f t="shared" si="0"/>
        <v>56.521739130434781</v>
      </c>
      <c r="J11" s="151">
        <f t="shared" si="1"/>
        <v>43.478260869565219</v>
      </c>
      <c r="K11" s="151">
        <f t="shared" si="2"/>
        <v>0</v>
      </c>
      <c r="L11" s="151">
        <f t="shared" si="3"/>
        <v>0</v>
      </c>
    </row>
    <row r="12" spans="1:12" ht="16.5" thickBot="1" x14ac:dyDescent="0.3">
      <c r="B12" s="150" t="s">
        <v>69</v>
      </c>
      <c r="C12" s="151">
        <v>4</v>
      </c>
      <c r="D12" s="151">
        <v>6</v>
      </c>
      <c r="E12" s="151">
        <v>8</v>
      </c>
      <c r="F12" s="151">
        <v>5</v>
      </c>
      <c r="H12" s="150" t="s">
        <v>69</v>
      </c>
      <c r="I12" s="151">
        <f t="shared" si="0"/>
        <v>17.391304347826086</v>
      </c>
      <c r="J12" s="151">
        <f t="shared" si="1"/>
        <v>26.086956521739129</v>
      </c>
      <c r="K12" s="151">
        <f t="shared" si="2"/>
        <v>34.782608695652172</v>
      </c>
      <c r="L12" s="151">
        <f t="shared" si="3"/>
        <v>21.739130434782609</v>
      </c>
    </row>
    <row r="13" spans="1:12" ht="16.5" thickBot="1" x14ac:dyDescent="0.3">
      <c r="B13" s="150" t="s">
        <v>89</v>
      </c>
      <c r="C13" s="151">
        <v>7</v>
      </c>
      <c r="D13" s="151">
        <v>15</v>
      </c>
      <c r="E13" s="151">
        <v>1</v>
      </c>
      <c r="F13" s="151">
        <v>0</v>
      </c>
      <c r="H13" s="150" t="s">
        <v>89</v>
      </c>
      <c r="I13" s="151">
        <f t="shared" si="0"/>
        <v>30.434782608695656</v>
      </c>
      <c r="J13" s="151">
        <f t="shared" si="1"/>
        <v>65.217391304347828</v>
      </c>
      <c r="K13" s="151">
        <f t="shared" si="2"/>
        <v>4.3478260869565215</v>
      </c>
      <c r="L13" s="151">
        <f t="shared" si="3"/>
        <v>0</v>
      </c>
    </row>
    <row r="14" spans="1:12" ht="16.5" thickBot="1" x14ac:dyDescent="0.3">
      <c r="B14" s="150" t="s">
        <v>70</v>
      </c>
      <c r="C14" s="151">
        <v>14</v>
      </c>
      <c r="D14" s="151">
        <v>9</v>
      </c>
      <c r="E14" s="151">
        <v>0</v>
      </c>
      <c r="F14" s="151">
        <v>0</v>
      </c>
      <c r="H14" s="150" t="s">
        <v>70</v>
      </c>
      <c r="I14" s="151">
        <f t="shared" si="0"/>
        <v>60.869565217391312</v>
      </c>
      <c r="J14" s="151">
        <f t="shared" si="1"/>
        <v>39.130434782608695</v>
      </c>
      <c r="K14" s="151">
        <f t="shared" si="2"/>
        <v>0</v>
      </c>
      <c r="L14" s="151">
        <f t="shared" si="3"/>
        <v>0</v>
      </c>
    </row>
    <row r="15" spans="1:12" ht="16.5" thickBot="1" x14ac:dyDescent="0.3">
      <c r="B15" s="150" t="s">
        <v>71</v>
      </c>
      <c r="C15" s="151">
        <v>13</v>
      </c>
      <c r="D15" s="151">
        <v>10</v>
      </c>
      <c r="E15" s="151">
        <v>0</v>
      </c>
      <c r="F15" s="151">
        <v>0</v>
      </c>
      <c r="H15" s="150" t="s">
        <v>71</v>
      </c>
      <c r="I15" s="151">
        <f t="shared" si="0"/>
        <v>56.521739130434781</v>
      </c>
      <c r="J15" s="151">
        <f t="shared" si="1"/>
        <v>43.478260869565219</v>
      </c>
      <c r="K15" s="151">
        <f t="shared" si="2"/>
        <v>0</v>
      </c>
      <c r="L15" s="151">
        <f t="shared" si="3"/>
        <v>0</v>
      </c>
    </row>
    <row r="16" spans="1:12" ht="16.5" thickBot="1" x14ac:dyDescent="0.3">
      <c r="B16" s="150" t="s">
        <v>83</v>
      </c>
      <c r="C16" s="151">
        <v>11</v>
      </c>
      <c r="D16" s="151">
        <v>12</v>
      </c>
      <c r="E16" s="151">
        <v>0</v>
      </c>
      <c r="F16" s="151">
        <v>0</v>
      </c>
      <c r="H16" s="150" t="s">
        <v>83</v>
      </c>
      <c r="I16" s="151">
        <f t="shared" si="0"/>
        <v>47.826086956521742</v>
      </c>
      <c r="J16" s="151">
        <f t="shared" si="1"/>
        <v>52.173913043478258</v>
      </c>
      <c r="K16" s="151">
        <f t="shared" si="2"/>
        <v>0</v>
      </c>
      <c r="L16" s="151">
        <f t="shared" si="3"/>
        <v>0</v>
      </c>
    </row>
    <row r="18" spans="2:12" ht="16.5" thickBot="1" x14ac:dyDescent="0.3">
      <c r="B18" s="157" t="s">
        <v>100</v>
      </c>
    </row>
    <row r="19" spans="2:12" ht="30.75" customHeight="1" thickBot="1" x14ac:dyDescent="0.3">
      <c r="B19" s="152" t="s">
        <v>194</v>
      </c>
      <c r="C19" s="155" t="s">
        <v>195</v>
      </c>
      <c r="D19" s="154"/>
      <c r="E19" s="154"/>
      <c r="F19" s="156"/>
      <c r="H19" s="152" t="s">
        <v>194</v>
      </c>
      <c r="I19" s="155" t="s">
        <v>196</v>
      </c>
      <c r="J19" s="154"/>
      <c r="K19" s="154"/>
      <c r="L19" s="156"/>
    </row>
    <row r="20" spans="2:12" ht="16.5" thickBot="1" x14ac:dyDescent="0.3">
      <c r="B20" s="153"/>
      <c r="C20" s="149" t="s">
        <v>4</v>
      </c>
      <c r="D20" s="149" t="s">
        <v>3</v>
      </c>
      <c r="E20" s="149" t="s">
        <v>5</v>
      </c>
      <c r="F20" s="149" t="s">
        <v>6</v>
      </c>
      <c r="H20" s="153"/>
      <c r="I20" s="149" t="s">
        <v>4</v>
      </c>
      <c r="J20" s="149" t="s">
        <v>3</v>
      </c>
      <c r="K20" s="149" t="s">
        <v>5</v>
      </c>
      <c r="L20" s="149" t="s">
        <v>6</v>
      </c>
    </row>
    <row r="21" spans="2:12" ht="16.5" thickBot="1" x14ac:dyDescent="0.3">
      <c r="B21" s="150" t="s">
        <v>62</v>
      </c>
      <c r="C21" s="151">
        <v>3</v>
      </c>
      <c r="D21" s="151">
        <v>14</v>
      </c>
      <c r="E21" s="151">
        <v>0</v>
      </c>
      <c r="F21" s="151">
        <v>0</v>
      </c>
      <c r="H21" s="150" t="s">
        <v>62</v>
      </c>
      <c r="I21" s="151">
        <f>SUM(C21/17)*100</f>
        <v>17.647058823529413</v>
      </c>
      <c r="J21" s="151">
        <f>SUM(D21/17)*100</f>
        <v>82.35294117647058</v>
      </c>
      <c r="K21" s="151">
        <f>SUM(E21/17)*100</f>
        <v>0</v>
      </c>
      <c r="L21" s="151">
        <f>SUM(F21/17)*100</f>
        <v>0</v>
      </c>
    </row>
    <row r="22" spans="2:12" ht="16.5" thickBot="1" x14ac:dyDescent="0.3">
      <c r="B22" s="150" t="s">
        <v>63</v>
      </c>
      <c r="C22" s="151">
        <v>3</v>
      </c>
      <c r="D22" s="151">
        <v>14</v>
      </c>
      <c r="E22" s="151">
        <v>0</v>
      </c>
      <c r="F22" s="151">
        <v>0</v>
      </c>
      <c r="H22" s="150" t="s">
        <v>63</v>
      </c>
      <c r="I22" s="151">
        <f t="shared" ref="I22:I33" si="4">SUM(C22/17)*100</f>
        <v>17.647058823529413</v>
      </c>
      <c r="J22" s="151">
        <f t="shared" ref="J22:J33" si="5">SUM(D22/17)*100</f>
        <v>82.35294117647058</v>
      </c>
      <c r="K22" s="151">
        <f t="shared" ref="K22:K33" si="6">SUM(E22/17)*100</f>
        <v>0</v>
      </c>
      <c r="L22" s="151">
        <f t="shared" ref="L22:L33" si="7">SUM(F22/17)*100</f>
        <v>0</v>
      </c>
    </row>
    <row r="23" spans="2:12" ht="16.5" thickBot="1" x14ac:dyDescent="0.3">
      <c r="B23" s="150" t="s">
        <v>64</v>
      </c>
      <c r="C23" s="151">
        <v>1</v>
      </c>
      <c r="D23" s="151">
        <v>16</v>
      </c>
      <c r="E23" s="151">
        <v>0</v>
      </c>
      <c r="F23" s="151">
        <v>0</v>
      </c>
      <c r="H23" s="150" t="s">
        <v>64</v>
      </c>
      <c r="I23" s="151">
        <f t="shared" si="4"/>
        <v>5.8823529411764701</v>
      </c>
      <c r="J23" s="151">
        <f t="shared" si="5"/>
        <v>94.117647058823522</v>
      </c>
      <c r="K23" s="151">
        <f t="shared" si="6"/>
        <v>0</v>
      </c>
      <c r="L23" s="151">
        <f t="shared" si="7"/>
        <v>0</v>
      </c>
    </row>
    <row r="24" spans="2:12" ht="16.5" thickBot="1" x14ac:dyDescent="0.3">
      <c r="B24" s="150" t="s">
        <v>65</v>
      </c>
      <c r="C24" s="151">
        <v>1</v>
      </c>
      <c r="D24" s="151">
        <v>16</v>
      </c>
      <c r="E24" s="151">
        <v>0</v>
      </c>
      <c r="F24" s="151">
        <v>0</v>
      </c>
      <c r="H24" s="150" t="s">
        <v>65</v>
      </c>
      <c r="I24" s="151">
        <f t="shared" si="4"/>
        <v>5.8823529411764701</v>
      </c>
      <c r="J24" s="151">
        <f t="shared" si="5"/>
        <v>94.117647058823522</v>
      </c>
      <c r="K24" s="151">
        <f t="shared" si="6"/>
        <v>0</v>
      </c>
      <c r="L24" s="151">
        <f t="shared" si="7"/>
        <v>0</v>
      </c>
    </row>
    <row r="25" spans="2:12" ht="16.5" thickBot="1" x14ac:dyDescent="0.3">
      <c r="B25" s="150" t="s">
        <v>66</v>
      </c>
      <c r="C25" s="151">
        <v>1</v>
      </c>
      <c r="D25" s="151">
        <v>16</v>
      </c>
      <c r="E25" s="151">
        <v>0</v>
      </c>
      <c r="F25" s="151">
        <v>0</v>
      </c>
      <c r="H25" s="150" t="s">
        <v>66</v>
      </c>
      <c r="I25" s="151">
        <f t="shared" si="4"/>
        <v>5.8823529411764701</v>
      </c>
      <c r="J25" s="151">
        <f t="shared" si="5"/>
        <v>94.117647058823522</v>
      </c>
      <c r="K25" s="151">
        <f t="shared" si="6"/>
        <v>0</v>
      </c>
      <c r="L25" s="151">
        <f t="shared" si="7"/>
        <v>0</v>
      </c>
    </row>
    <row r="26" spans="2:12" ht="16.5" thickBot="1" x14ac:dyDescent="0.3">
      <c r="B26" s="150" t="s">
        <v>67</v>
      </c>
      <c r="C26" s="151">
        <v>5</v>
      </c>
      <c r="D26" s="151">
        <v>12</v>
      </c>
      <c r="E26" s="151">
        <v>0</v>
      </c>
      <c r="F26" s="151">
        <v>0</v>
      </c>
      <c r="H26" s="150" t="s">
        <v>67</v>
      </c>
      <c r="I26" s="151">
        <f t="shared" si="4"/>
        <v>29.411764705882355</v>
      </c>
      <c r="J26" s="151">
        <f t="shared" si="5"/>
        <v>70.588235294117652</v>
      </c>
      <c r="K26" s="151">
        <f t="shared" si="6"/>
        <v>0</v>
      </c>
      <c r="L26" s="151">
        <f t="shared" si="7"/>
        <v>0</v>
      </c>
    </row>
    <row r="27" spans="2:12" ht="16.5" thickBot="1" x14ac:dyDescent="0.3">
      <c r="B27" s="150" t="s">
        <v>70</v>
      </c>
      <c r="C27" s="151">
        <v>6</v>
      </c>
      <c r="D27" s="151">
        <v>10</v>
      </c>
      <c r="E27" s="151">
        <v>1</v>
      </c>
      <c r="F27" s="151">
        <v>0</v>
      </c>
      <c r="H27" s="150" t="s">
        <v>70</v>
      </c>
      <c r="I27" s="151">
        <f t="shared" si="4"/>
        <v>35.294117647058826</v>
      </c>
      <c r="J27" s="151">
        <f t="shared" si="5"/>
        <v>58.82352941176471</v>
      </c>
      <c r="K27" s="151">
        <f t="shared" si="6"/>
        <v>5.8823529411764701</v>
      </c>
      <c r="L27" s="151">
        <f t="shared" si="7"/>
        <v>0</v>
      </c>
    </row>
    <row r="28" spans="2:12" ht="16.5" thickBot="1" x14ac:dyDescent="0.3">
      <c r="B28" s="150" t="s">
        <v>71</v>
      </c>
      <c r="C28" s="151">
        <v>7</v>
      </c>
      <c r="D28" s="151">
        <v>10</v>
      </c>
      <c r="E28" s="151">
        <v>0</v>
      </c>
      <c r="F28" s="151">
        <v>0</v>
      </c>
      <c r="H28" s="150" t="s">
        <v>71</v>
      </c>
      <c r="I28" s="151">
        <f t="shared" si="4"/>
        <v>41.17647058823529</v>
      </c>
      <c r="J28" s="151">
        <f t="shared" si="5"/>
        <v>58.82352941176471</v>
      </c>
      <c r="K28" s="151">
        <f t="shared" si="6"/>
        <v>0</v>
      </c>
      <c r="L28" s="151">
        <f t="shared" si="7"/>
        <v>0</v>
      </c>
    </row>
    <row r="29" spans="2:12" ht="16.5" thickBot="1" x14ac:dyDescent="0.3">
      <c r="B29" s="150" t="s">
        <v>83</v>
      </c>
      <c r="C29" s="151">
        <v>7</v>
      </c>
      <c r="D29" s="151">
        <v>10</v>
      </c>
      <c r="E29" s="151">
        <v>0</v>
      </c>
      <c r="F29" s="151">
        <v>0</v>
      </c>
      <c r="H29" s="150" t="s">
        <v>83</v>
      </c>
      <c r="I29" s="151">
        <f t="shared" si="4"/>
        <v>41.17647058823529</v>
      </c>
      <c r="J29" s="151">
        <f t="shared" si="5"/>
        <v>58.82352941176471</v>
      </c>
      <c r="K29" s="151">
        <f t="shared" si="6"/>
        <v>0</v>
      </c>
      <c r="L29" s="151">
        <f t="shared" si="7"/>
        <v>0</v>
      </c>
    </row>
    <row r="30" spans="2:12" ht="16.5" thickBot="1" x14ac:dyDescent="0.3">
      <c r="B30" s="150" t="s">
        <v>101</v>
      </c>
      <c r="C30" s="151">
        <v>0</v>
      </c>
      <c r="D30" s="151">
        <v>17</v>
      </c>
      <c r="E30" s="151">
        <v>0</v>
      </c>
      <c r="F30" s="151">
        <v>0</v>
      </c>
      <c r="H30" s="150" t="s">
        <v>101</v>
      </c>
      <c r="I30" s="151">
        <f t="shared" si="4"/>
        <v>0</v>
      </c>
      <c r="J30" s="151">
        <f t="shared" si="5"/>
        <v>100</v>
      </c>
      <c r="K30" s="151">
        <f t="shared" si="6"/>
        <v>0</v>
      </c>
      <c r="L30" s="151">
        <f t="shared" si="7"/>
        <v>0</v>
      </c>
    </row>
    <row r="31" spans="2:12" ht="16.5" thickBot="1" x14ac:dyDescent="0.3">
      <c r="B31" s="150" t="s">
        <v>102</v>
      </c>
      <c r="C31" s="151">
        <v>2</v>
      </c>
      <c r="D31" s="151">
        <v>15</v>
      </c>
      <c r="E31" s="151">
        <v>0</v>
      </c>
      <c r="F31" s="151">
        <v>0</v>
      </c>
      <c r="H31" s="150" t="s">
        <v>102</v>
      </c>
      <c r="I31" s="151">
        <f t="shared" si="4"/>
        <v>11.76470588235294</v>
      </c>
      <c r="J31" s="151">
        <f t="shared" si="5"/>
        <v>88.235294117647058</v>
      </c>
      <c r="K31" s="151">
        <f t="shared" si="6"/>
        <v>0</v>
      </c>
      <c r="L31" s="151">
        <f t="shared" si="7"/>
        <v>0</v>
      </c>
    </row>
    <row r="32" spans="2:12" ht="16.5" thickBot="1" x14ac:dyDescent="0.3">
      <c r="B32" s="150" t="s">
        <v>103</v>
      </c>
      <c r="C32" s="151">
        <v>4</v>
      </c>
      <c r="D32" s="151">
        <v>12</v>
      </c>
      <c r="E32" s="151">
        <v>1</v>
      </c>
      <c r="F32" s="151">
        <v>0</v>
      </c>
      <c r="H32" s="150" t="s">
        <v>103</v>
      </c>
      <c r="I32" s="151">
        <f t="shared" si="4"/>
        <v>23.52941176470588</v>
      </c>
      <c r="J32" s="151">
        <f t="shared" si="5"/>
        <v>70.588235294117652</v>
      </c>
      <c r="K32" s="151">
        <f t="shared" si="6"/>
        <v>5.8823529411764701</v>
      </c>
      <c r="L32" s="151">
        <f t="shared" si="7"/>
        <v>0</v>
      </c>
    </row>
    <row r="33" spans="2:12" ht="16.5" thickBot="1" x14ac:dyDescent="0.3">
      <c r="B33" s="150" t="s">
        <v>104</v>
      </c>
      <c r="C33" s="151">
        <v>4</v>
      </c>
      <c r="D33" s="151">
        <v>13</v>
      </c>
      <c r="E33" s="151">
        <v>0</v>
      </c>
      <c r="F33" s="151">
        <v>0</v>
      </c>
      <c r="H33" s="150" t="s">
        <v>104</v>
      </c>
      <c r="I33" s="151">
        <f t="shared" si="4"/>
        <v>23.52941176470588</v>
      </c>
      <c r="J33" s="151">
        <f t="shared" si="5"/>
        <v>76.470588235294116</v>
      </c>
      <c r="K33" s="151">
        <f t="shared" si="6"/>
        <v>0</v>
      </c>
      <c r="L33" s="151">
        <f t="shared" si="7"/>
        <v>0</v>
      </c>
    </row>
    <row r="35" spans="2:12" ht="16.5" thickBot="1" x14ac:dyDescent="0.3">
      <c r="B35" s="162" t="s">
        <v>197</v>
      </c>
      <c r="C35" s="162"/>
      <c r="D35" s="162"/>
      <c r="E35" s="162"/>
      <c r="F35" s="162"/>
    </row>
    <row r="36" spans="2:12" ht="30.75" customHeight="1" thickBot="1" x14ac:dyDescent="0.3">
      <c r="B36" s="152" t="s">
        <v>194</v>
      </c>
      <c r="C36" s="155" t="s">
        <v>195</v>
      </c>
      <c r="D36" s="154"/>
      <c r="E36" s="154"/>
      <c r="F36" s="156"/>
      <c r="H36" s="152" t="s">
        <v>194</v>
      </c>
      <c r="I36" s="155" t="s">
        <v>196</v>
      </c>
      <c r="J36" s="154"/>
      <c r="K36" s="154"/>
      <c r="L36" s="156"/>
    </row>
    <row r="37" spans="2:12" ht="16.5" thickBot="1" x14ac:dyDescent="0.3">
      <c r="B37" s="153"/>
      <c r="C37" s="149" t="s">
        <v>4</v>
      </c>
      <c r="D37" s="149" t="s">
        <v>3</v>
      </c>
      <c r="E37" s="149" t="s">
        <v>5</v>
      </c>
      <c r="F37" s="149" t="s">
        <v>6</v>
      </c>
      <c r="H37" s="153"/>
      <c r="I37" s="149" t="s">
        <v>4</v>
      </c>
      <c r="J37" s="149" t="s">
        <v>3</v>
      </c>
      <c r="K37" s="149" t="s">
        <v>5</v>
      </c>
      <c r="L37" s="149" t="s">
        <v>6</v>
      </c>
    </row>
    <row r="38" spans="2:12" ht="16.5" thickBot="1" x14ac:dyDescent="0.3">
      <c r="B38" s="150" t="s">
        <v>62</v>
      </c>
      <c r="C38" s="151">
        <v>11</v>
      </c>
      <c r="D38" s="151">
        <v>12</v>
      </c>
      <c r="E38" s="151">
        <v>0</v>
      </c>
      <c r="F38" s="151">
        <v>0</v>
      </c>
      <c r="H38" s="150" t="s">
        <v>62</v>
      </c>
      <c r="I38" s="151">
        <f>SUM(C38/23)*100</f>
        <v>47.826086956521742</v>
      </c>
      <c r="J38" s="151">
        <f>SUM(D38/23)*100</f>
        <v>52.173913043478258</v>
      </c>
      <c r="K38" s="151">
        <f>SUM(E38/23)*100</f>
        <v>0</v>
      </c>
      <c r="L38" s="151">
        <f>SUM(F38/23)*100</f>
        <v>0</v>
      </c>
    </row>
    <row r="39" spans="2:12" ht="16.5" thickBot="1" x14ac:dyDescent="0.3">
      <c r="B39" s="150" t="s">
        <v>63</v>
      </c>
      <c r="C39" s="151">
        <v>8</v>
      </c>
      <c r="D39" s="151">
        <v>15</v>
      </c>
      <c r="E39" s="151">
        <v>0</v>
      </c>
      <c r="F39" s="151">
        <v>0</v>
      </c>
      <c r="H39" s="150" t="s">
        <v>63</v>
      </c>
      <c r="I39" s="151">
        <f t="shared" ref="I39:I49" si="8">SUM(C39/23)*100</f>
        <v>34.782608695652172</v>
      </c>
      <c r="J39" s="151">
        <f t="shared" ref="J39:J49" si="9">SUM(D39/23)*100</f>
        <v>65.217391304347828</v>
      </c>
      <c r="K39" s="151">
        <f t="shared" ref="K39:K49" si="10">SUM(E39/23)*100</f>
        <v>0</v>
      </c>
      <c r="L39" s="151">
        <f t="shared" ref="L39:L49" si="11">SUM(F39/23)*100</f>
        <v>0</v>
      </c>
    </row>
    <row r="40" spans="2:12" ht="16.5" thickBot="1" x14ac:dyDescent="0.3">
      <c r="B40" s="150" t="s">
        <v>64</v>
      </c>
      <c r="C40" s="151">
        <v>6</v>
      </c>
      <c r="D40" s="151">
        <v>13</v>
      </c>
      <c r="E40" s="151">
        <v>4</v>
      </c>
      <c r="F40" s="151">
        <v>0</v>
      </c>
      <c r="H40" s="150" t="s">
        <v>64</v>
      </c>
      <c r="I40" s="151">
        <f t="shared" si="8"/>
        <v>26.086956521739129</v>
      </c>
      <c r="J40" s="151">
        <f t="shared" si="9"/>
        <v>56.521739130434781</v>
      </c>
      <c r="K40" s="151">
        <f t="shared" si="10"/>
        <v>17.391304347826086</v>
      </c>
      <c r="L40" s="151">
        <f t="shared" si="11"/>
        <v>0</v>
      </c>
    </row>
    <row r="41" spans="2:12" ht="16.5" thickBot="1" x14ac:dyDescent="0.3">
      <c r="B41" s="150" t="s">
        <v>65</v>
      </c>
      <c r="C41" s="151">
        <v>11</v>
      </c>
      <c r="D41" s="151">
        <v>12</v>
      </c>
      <c r="E41" s="151">
        <v>0</v>
      </c>
      <c r="F41" s="151">
        <v>0</v>
      </c>
      <c r="H41" s="150" t="s">
        <v>65</v>
      </c>
      <c r="I41" s="151">
        <f t="shared" si="8"/>
        <v>47.826086956521742</v>
      </c>
      <c r="J41" s="151">
        <f t="shared" si="9"/>
        <v>52.173913043478258</v>
      </c>
      <c r="K41" s="151">
        <f t="shared" si="10"/>
        <v>0</v>
      </c>
      <c r="L41" s="151">
        <f t="shared" si="11"/>
        <v>0</v>
      </c>
    </row>
    <row r="42" spans="2:12" ht="16.5" thickBot="1" x14ac:dyDescent="0.3">
      <c r="B42" s="150" t="s">
        <v>66</v>
      </c>
      <c r="C42" s="151">
        <v>9</v>
      </c>
      <c r="D42" s="151">
        <v>12</v>
      </c>
      <c r="E42" s="151">
        <v>2</v>
      </c>
      <c r="F42" s="151">
        <v>0</v>
      </c>
      <c r="H42" s="150" t="s">
        <v>66</v>
      </c>
      <c r="I42" s="151">
        <f t="shared" si="8"/>
        <v>39.130434782608695</v>
      </c>
      <c r="J42" s="151">
        <f t="shared" si="9"/>
        <v>52.173913043478258</v>
      </c>
      <c r="K42" s="151">
        <f t="shared" si="10"/>
        <v>8.695652173913043</v>
      </c>
      <c r="L42" s="151">
        <f t="shared" si="11"/>
        <v>0</v>
      </c>
    </row>
    <row r="43" spans="2:12" ht="16.5" thickBot="1" x14ac:dyDescent="0.3">
      <c r="B43" s="150" t="s">
        <v>67</v>
      </c>
      <c r="C43" s="151">
        <v>9</v>
      </c>
      <c r="D43" s="151">
        <v>11</v>
      </c>
      <c r="E43" s="151">
        <v>3</v>
      </c>
      <c r="F43" s="151">
        <v>0</v>
      </c>
      <c r="H43" s="150" t="s">
        <v>67</v>
      </c>
      <c r="I43" s="151">
        <f t="shared" si="8"/>
        <v>39.130434782608695</v>
      </c>
      <c r="J43" s="151">
        <f t="shared" si="9"/>
        <v>47.826086956521742</v>
      </c>
      <c r="K43" s="151">
        <f t="shared" si="10"/>
        <v>13.043478260869565</v>
      </c>
      <c r="L43" s="151">
        <f t="shared" si="11"/>
        <v>0</v>
      </c>
    </row>
    <row r="44" spans="2:12" ht="16.5" thickBot="1" x14ac:dyDescent="0.3">
      <c r="B44" s="150" t="s">
        <v>68</v>
      </c>
      <c r="C44" s="151">
        <v>8</v>
      </c>
      <c r="D44" s="151">
        <v>15</v>
      </c>
      <c r="E44" s="151">
        <v>0</v>
      </c>
      <c r="F44" s="151">
        <v>0</v>
      </c>
      <c r="H44" s="150" t="s">
        <v>68</v>
      </c>
      <c r="I44" s="151">
        <f t="shared" si="8"/>
        <v>34.782608695652172</v>
      </c>
      <c r="J44" s="151">
        <f t="shared" si="9"/>
        <v>65.217391304347828</v>
      </c>
      <c r="K44" s="151">
        <f t="shared" si="10"/>
        <v>0</v>
      </c>
      <c r="L44" s="151">
        <f t="shared" si="11"/>
        <v>0</v>
      </c>
    </row>
    <row r="45" spans="2:12" ht="16.5" thickBot="1" x14ac:dyDescent="0.3">
      <c r="B45" s="150" t="s">
        <v>69</v>
      </c>
      <c r="C45" s="151">
        <v>10</v>
      </c>
      <c r="D45" s="151">
        <v>12</v>
      </c>
      <c r="E45" s="151">
        <v>1</v>
      </c>
      <c r="F45" s="151">
        <v>0</v>
      </c>
      <c r="H45" s="150" t="s">
        <v>69</v>
      </c>
      <c r="I45" s="151">
        <f t="shared" si="8"/>
        <v>43.478260869565219</v>
      </c>
      <c r="J45" s="151">
        <f t="shared" si="9"/>
        <v>52.173913043478258</v>
      </c>
      <c r="K45" s="151">
        <f t="shared" si="10"/>
        <v>4.3478260869565215</v>
      </c>
      <c r="L45" s="151">
        <f t="shared" si="11"/>
        <v>0</v>
      </c>
    </row>
    <row r="46" spans="2:12" ht="16.5" thickBot="1" x14ac:dyDescent="0.3">
      <c r="B46" s="150" t="s">
        <v>89</v>
      </c>
      <c r="C46" s="151">
        <v>8</v>
      </c>
      <c r="D46" s="151">
        <v>14</v>
      </c>
      <c r="E46" s="151">
        <v>1</v>
      </c>
      <c r="F46" s="151">
        <v>0</v>
      </c>
      <c r="H46" s="150" t="s">
        <v>89</v>
      </c>
      <c r="I46" s="151">
        <f t="shared" si="8"/>
        <v>34.782608695652172</v>
      </c>
      <c r="J46" s="151">
        <f t="shared" si="9"/>
        <v>60.869565217391312</v>
      </c>
      <c r="K46" s="151">
        <f t="shared" si="10"/>
        <v>4.3478260869565215</v>
      </c>
      <c r="L46" s="151">
        <f t="shared" si="11"/>
        <v>0</v>
      </c>
    </row>
    <row r="47" spans="2:12" ht="16.5" thickBot="1" x14ac:dyDescent="0.3">
      <c r="B47" s="150" t="s">
        <v>90</v>
      </c>
      <c r="C47" s="151">
        <v>6</v>
      </c>
      <c r="D47" s="151">
        <v>16</v>
      </c>
      <c r="E47" s="151">
        <v>1</v>
      </c>
      <c r="F47" s="151">
        <v>0</v>
      </c>
      <c r="H47" s="150" t="s">
        <v>90</v>
      </c>
      <c r="I47" s="151">
        <f t="shared" si="8"/>
        <v>26.086956521739129</v>
      </c>
      <c r="J47" s="151">
        <f t="shared" si="9"/>
        <v>69.565217391304344</v>
      </c>
      <c r="K47" s="151">
        <f t="shared" si="10"/>
        <v>4.3478260869565215</v>
      </c>
      <c r="L47" s="151">
        <f t="shared" si="11"/>
        <v>0</v>
      </c>
    </row>
    <row r="48" spans="2:12" ht="16.5" thickBot="1" x14ac:dyDescent="0.3">
      <c r="B48" s="150" t="s">
        <v>71</v>
      </c>
      <c r="C48" s="151">
        <v>5</v>
      </c>
      <c r="D48" s="151">
        <v>16</v>
      </c>
      <c r="E48" s="151">
        <v>2</v>
      </c>
      <c r="F48" s="151">
        <v>0</v>
      </c>
      <c r="H48" s="150" t="s">
        <v>71</v>
      </c>
      <c r="I48" s="151">
        <f t="shared" si="8"/>
        <v>21.739130434782609</v>
      </c>
      <c r="J48" s="151">
        <f t="shared" si="9"/>
        <v>69.565217391304344</v>
      </c>
      <c r="K48" s="151">
        <f t="shared" si="10"/>
        <v>8.695652173913043</v>
      </c>
      <c r="L48" s="151">
        <f t="shared" si="11"/>
        <v>0</v>
      </c>
    </row>
    <row r="49" spans="2:12" ht="16.5" thickBot="1" x14ac:dyDescent="0.3">
      <c r="B49" s="150" t="s">
        <v>83</v>
      </c>
      <c r="C49" s="151">
        <v>5</v>
      </c>
      <c r="D49" s="151">
        <v>16</v>
      </c>
      <c r="E49" s="151">
        <v>2</v>
      </c>
      <c r="F49" s="151">
        <v>0</v>
      </c>
      <c r="H49" s="150" t="s">
        <v>83</v>
      </c>
      <c r="I49" s="151">
        <f t="shared" si="8"/>
        <v>21.739130434782609</v>
      </c>
      <c r="J49" s="151">
        <f t="shared" si="9"/>
        <v>69.565217391304344</v>
      </c>
      <c r="K49" s="151">
        <f t="shared" si="10"/>
        <v>8.695652173913043</v>
      </c>
      <c r="L49" s="151">
        <f t="shared" si="11"/>
        <v>0</v>
      </c>
    </row>
    <row r="51" spans="2:12" ht="16.5" thickBot="1" x14ac:dyDescent="0.3">
      <c r="B51" s="162" t="s">
        <v>172</v>
      </c>
      <c r="C51" s="162"/>
      <c r="D51" s="162"/>
      <c r="E51" s="162"/>
      <c r="F51" s="162"/>
    </row>
    <row r="52" spans="2:12" ht="30.75" customHeight="1" thickBot="1" x14ac:dyDescent="0.3">
      <c r="B52" s="152" t="s">
        <v>194</v>
      </c>
      <c r="C52" s="155" t="s">
        <v>195</v>
      </c>
      <c r="D52" s="154"/>
      <c r="E52" s="154"/>
      <c r="F52" s="156"/>
      <c r="H52" s="152" t="s">
        <v>194</v>
      </c>
      <c r="I52" s="155" t="s">
        <v>196</v>
      </c>
      <c r="J52" s="154"/>
      <c r="K52" s="154"/>
      <c r="L52" s="156"/>
    </row>
    <row r="53" spans="2:12" ht="16.5" thickBot="1" x14ac:dyDescent="0.3">
      <c r="B53" s="153"/>
      <c r="C53" s="149" t="s">
        <v>4</v>
      </c>
      <c r="D53" s="149" t="s">
        <v>3</v>
      </c>
      <c r="E53" s="149" t="s">
        <v>5</v>
      </c>
      <c r="F53" s="149" t="s">
        <v>6</v>
      </c>
      <c r="H53" s="153"/>
      <c r="I53" s="149" t="s">
        <v>4</v>
      </c>
      <c r="J53" s="149" t="s">
        <v>3</v>
      </c>
      <c r="K53" s="149" t="s">
        <v>5</v>
      </c>
      <c r="L53" s="149" t="s">
        <v>6</v>
      </c>
    </row>
    <row r="54" spans="2:12" ht="16.5" thickBot="1" x14ac:dyDescent="0.3">
      <c r="B54" s="150" t="s">
        <v>62</v>
      </c>
      <c r="C54" s="151">
        <v>16</v>
      </c>
      <c r="D54" s="151">
        <v>7</v>
      </c>
      <c r="E54" s="151">
        <v>0</v>
      </c>
      <c r="F54" s="151">
        <v>0</v>
      </c>
      <c r="H54" s="150" t="s">
        <v>62</v>
      </c>
      <c r="I54" s="151">
        <f>SUM(C54/23)*100</f>
        <v>69.565217391304344</v>
      </c>
      <c r="J54" s="151">
        <f>SUM(D54/23)*100</f>
        <v>30.434782608695656</v>
      </c>
      <c r="K54" s="151">
        <f>SUM(E54/23)*100</f>
        <v>0</v>
      </c>
      <c r="L54" s="151">
        <f>SUM(F54/23)*100</f>
        <v>0</v>
      </c>
    </row>
    <row r="55" spans="2:12" ht="16.5" thickBot="1" x14ac:dyDescent="0.3">
      <c r="B55" s="150" t="s">
        <v>63</v>
      </c>
      <c r="C55" s="151">
        <v>11</v>
      </c>
      <c r="D55" s="151">
        <v>10</v>
      </c>
      <c r="E55" s="151">
        <v>1</v>
      </c>
      <c r="F55" s="151">
        <v>1</v>
      </c>
      <c r="H55" s="150" t="s">
        <v>63</v>
      </c>
      <c r="I55" s="151">
        <f t="shared" ref="I55:I66" si="12">SUM(C55/23)*100</f>
        <v>47.826086956521742</v>
      </c>
      <c r="J55" s="151">
        <f t="shared" ref="J55:J66" si="13">SUM(D55/23)*100</f>
        <v>43.478260869565219</v>
      </c>
      <c r="K55" s="151">
        <f t="shared" ref="K55:K66" si="14">SUM(E55/23)*100</f>
        <v>4.3478260869565215</v>
      </c>
      <c r="L55" s="151">
        <f t="shared" ref="L55:L66" si="15">SUM(F55/23)*100</f>
        <v>4.3478260869565215</v>
      </c>
    </row>
    <row r="56" spans="2:12" ht="16.5" thickBot="1" x14ac:dyDescent="0.3">
      <c r="B56" s="150" t="s">
        <v>64</v>
      </c>
      <c r="C56" s="151">
        <v>8</v>
      </c>
      <c r="D56" s="151">
        <v>11</v>
      </c>
      <c r="E56" s="151">
        <v>2</v>
      </c>
      <c r="F56" s="151">
        <v>2</v>
      </c>
      <c r="H56" s="150" t="s">
        <v>64</v>
      </c>
      <c r="I56" s="151">
        <f t="shared" si="12"/>
        <v>34.782608695652172</v>
      </c>
      <c r="J56" s="151">
        <f t="shared" si="13"/>
        <v>47.826086956521742</v>
      </c>
      <c r="K56" s="151">
        <f t="shared" si="14"/>
        <v>8.695652173913043</v>
      </c>
      <c r="L56" s="151">
        <f t="shared" si="15"/>
        <v>8.695652173913043</v>
      </c>
    </row>
    <row r="57" spans="2:12" ht="16.5" thickBot="1" x14ac:dyDescent="0.3">
      <c r="B57" s="150" t="s">
        <v>65</v>
      </c>
      <c r="C57" s="151">
        <v>11</v>
      </c>
      <c r="D57" s="151">
        <v>10</v>
      </c>
      <c r="E57" s="151">
        <v>1</v>
      </c>
      <c r="F57" s="151">
        <v>1</v>
      </c>
      <c r="H57" s="150" t="s">
        <v>65</v>
      </c>
      <c r="I57" s="151">
        <f t="shared" si="12"/>
        <v>47.826086956521742</v>
      </c>
      <c r="J57" s="151">
        <f t="shared" si="13"/>
        <v>43.478260869565219</v>
      </c>
      <c r="K57" s="151">
        <f t="shared" si="14"/>
        <v>4.3478260869565215</v>
      </c>
      <c r="L57" s="151">
        <f t="shared" si="15"/>
        <v>4.3478260869565215</v>
      </c>
    </row>
    <row r="58" spans="2:12" ht="16.5" thickBot="1" x14ac:dyDescent="0.3">
      <c r="B58" s="150" t="s">
        <v>66</v>
      </c>
      <c r="C58" s="151">
        <v>12</v>
      </c>
      <c r="D58" s="151">
        <v>11</v>
      </c>
      <c r="E58" s="151">
        <v>0</v>
      </c>
      <c r="F58" s="151">
        <v>0</v>
      </c>
      <c r="H58" s="150" t="s">
        <v>66</v>
      </c>
      <c r="I58" s="151">
        <f t="shared" si="12"/>
        <v>52.173913043478258</v>
      </c>
      <c r="J58" s="151">
        <f t="shared" si="13"/>
        <v>47.826086956521742</v>
      </c>
      <c r="K58" s="151">
        <f t="shared" si="14"/>
        <v>0</v>
      </c>
      <c r="L58" s="151">
        <f t="shared" si="15"/>
        <v>0</v>
      </c>
    </row>
    <row r="59" spans="2:12" ht="16.5" thickBot="1" x14ac:dyDescent="0.3">
      <c r="B59" s="150" t="s">
        <v>67</v>
      </c>
      <c r="C59" s="151">
        <v>12</v>
      </c>
      <c r="D59" s="151">
        <v>10</v>
      </c>
      <c r="E59" s="151">
        <v>1</v>
      </c>
      <c r="F59" s="151">
        <v>0</v>
      </c>
      <c r="H59" s="150" t="s">
        <v>67</v>
      </c>
      <c r="I59" s="151">
        <f t="shared" si="12"/>
        <v>52.173913043478258</v>
      </c>
      <c r="J59" s="151">
        <f t="shared" si="13"/>
        <v>43.478260869565219</v>
      </c>
      <c r="K59" s="151">
        <f t="shared" si="14"/>
        <v>4.3478260869565215</v>
      </c>
      <c r="L59" s="151">
        <f t="shared" si="15"/>
        <v>0</v>
      </c>
    </row>
    <row r="60" spans="2:12" ht="16.5" thickBot="1" x14ac:dyDescent="0.3">
      <c r="B60" s="150" t="s">
        <v>70</v>
      </c>
      <c r="C60" s="151">
        <v>14</v>
      </c>
      <c r="D60" s="151">
        <v>9</v>
      </c>
      <c r="E60" s="151">
        <v>0</v>
      </c>
      <c r="F60" s="151">
        <v>0</v>
      </c>
      <c r="H60" s="150" t="s">
        <v>70</v>
      </c>
      <c r="I60" s="151">
        <f t="shared" si="12"/>
        <v>60.869565217391312</v>
      </c>
      <c r="J60" s="151">
        <f t="shared" si="13"/>
        <v>39.130434782608695</v>
      </c>
      <c r="K60" s="151">
        <f t="shared" si="14"/>
        <v>0</v>
      </c>
      <c r="L60" s="151">
        <f t="shared" si="15"/>
        <v>0</v>
      </c>
    </row>
    <row r="61" spans="2:12" ht="16.5" thickBot="1" x14ac:dyDescent="0.3">
      <c r="B61" s="150" t="s">
        <v>71</v>
      </c>
      <c r="C61" s="151">
        <v>11</v>
      </c>
      <c r="D61" s="151">
        <v>10</v>
      </c>
      <c r="E61" s="151">
        <v>1</v>
      </c>
      <c r="F61" s="151">
        <v>1</v>
      </c>
      <c r="H61" s="150" t="s">
        <v>71</v>
      </c>
      <c r="I61" s="151">
        <f t="shared" si="12"/>
        <v>47.826086956521742</v>
      </c>
      <c r="J61" s="151">
        <f t="shared" si="13"/>
        <v>43.478260869565219</v>
      </c>
      <c r="K61" s="151">
        <f t="shared" si="14"/>
        <v>4.3478260869565215</v>
      </c>
      <c r="L61" s="151">
        <f t="shared" si="15"/>
        <v>4.3478260869565215</v>
      </c>
    </row>
    <row r="62" spans="2:12" ht="16.5" thickBot="1" x14ac:dyDescent="0.3">
      <c r="B62" s="150" t="s">
        <v>83</v>
      </c>
      <c r="C62" s="151">
        <v>10</v>
      </c>
      <c r="D62" s="151">
        <v>11</v>
      </c>
      <c r="E62" s="151">
        <v>1</v>
      </c>
      <c r="F62" s="151">
        <v>1</v>
      </c>
      <c r="H62" s="150" t="s">
        <v>83</v>
      </c>
      <c r="I62" s="151">
        <f t="shared" si="12"/>
        <v>43.478260869565219</v>
      </c>
      <c r="J62" s="151">
        <f t="shared" si="13"/>
        <v>47.826086956521742</v>
      </c>
      <c r="K62" s="151">
        <f t="shared" si="14"/>
        <v>4.3478260869565215</v>
      </c>
      <c r="L62" s="151">
        <f t="shared" si="15"/>
        <v>4.3478260869565215</v>
      </c>
    </row>
    <row r="63" spans="2:12" ht="16.5" thickBot="1" x14ac:dyDescent="0.3">
      <c r="B63" s="150" t="s">
        <v>101</v>
      </c>
      <c r="C63" s="151">
        <v>9</v>
      </c>
      <c r="D63" s="151">
        <v>13</v>
      </c>
      <c r="E63" s="151">
        <v>0</v>
      </c>
      <c r="F63" s="151">
        <v>1</v>
      </c>
      <c r="H63" s="150" t="s">
        <v>101</v>
      </c>
      <c r="I63" s="151">
        <f t="shared" si="12"/>
        <v>39.130434782608695</v>
      </c>
      <c r="J63" s="151">
        <f t="shared" si="13"/>
        <v>56.521739130434781</v>
      </c>
      <c r="K63" s="151">
        <f t="shared" si="14"/>
        <v>0</v>
      </c>
      <c r="L63" s="151">
        <f t="shared" si="15"/>
        <v>4.3478260869565215</v>
      </c>
    </row>
    <row r="64" spans="2:12" ht="16.5" thickBot="1" x14ac:dyDescent="0.3">
      <c r="B64" s="150" t="s">
        <v>102</v>
      </c>
      <c r="C64" s="151">
        <v>10</v>
      </c>
      <c r="D64" s="151">
        <v>12</v>
      </c>
      <c r="E64" s="151">
        <v>0</v>
      </c>
      <c r="F64" s="151">
        <v>1</v>
      </c>
      <c r="H64" s="150" t="s">
        <v>102</v>
      </c>
      <c r="I64" s="151">
        <f t="shared" si="12"/>
        <v>43.478260869565219</v>
      </c>
      <c r="J64" s="151">
        <f t="shared" si="13"/>
        <v>52.173913043478258</v>
      </c>
      <c r="K64" s="151">
        <f t="shared" si="14"/>
        <v>0</v>
      </c>
      <c r="L64" s="151">
        <f t="shared" si="15"/>
        <v>4.3478260869565215</v>
      </c>
    </row>
    <row r="65" spans="2:12" ht="16.5" thickBot="1" x14ac:dyDescent="0.3">
      <c r="B65" s="150" t="s">
        <v>103</v>
      </c>
      <c r="C65" s="151">
        <v>6</v>
      </c>
      <c r="D65" s="151">
        <v>15</v>
      </c>
      <c r="E65" s="151">
        <v>1</v>
      </c>
      <c r="F65" s="151">
        <v>1</v>
      </c>
      <c r="H65" s="150" t="s">
        <v>103</v>
      </c>
      <c r="I65" s="151">
        <f t="shared" si="12"/>
        <v>26.086956521739129</v>
      </c>
      <c r="J65" s="151">
        <f t="shared" si="13"/>
        <v>65.217391304347828</v>
      </c>
      <c r="K65" s="151">
        <f t="shared" si="14"/>
        <v>4.3478260869565215</v>
      </c>
      <c r="L65" s="151">
        <f t="shared" si="15"/>
        <v>4.3478260869565215</v>
      </c>
    </row>
    <row r="66" spans="2:12" ht="16.5" thickBot="1" x14ac:dyDescent="0.3">
      <c r="B66" s="150" t="s">
        <v>104</v>
      </c>
      <c r="C66" s="151">
        <v>5</v>
      </c>
      <c r="D66" s="151">
        <v>17</v>
      </c>
      <c r="E66" s="151">
        <v>0</v>
      </c>
      <c r="F66" s="151">
        <v>1</v>
      </c>
      <c r="H66" s="150" t="s">
        <v>104</v>
      </c>
      <c r="I66" s="151">
        <f t="shared" si="12"/>
        <v>21.739130434782609</v>
      </c>
      <c r="J66" s="151">
        <f t="shared" si="13"/>
        <v>73.91304347826086</v>
      </c>
      <c r="K66" s="151">
        <f t="shared" si="14"/>
        <v>0</v>
      </c>
      <c r="L66" s="151">
        <f t="shared" si="15"/>
        <v>4.3478260869565215</v>
      </c>
    </row>
    <row r="68" spans="2:12" ht="16.5" thickBot="1" x14ac:dyDescent="0.3">
      <c r="B68" s="162" t="s">
        <v>173</v>
      </c>
      <c r="C68" s="162"/>
      <c r="D68" s="162"/>
      <c r="E68" s="162"/>
      <c r="F68" s="162"/>
    </row>
    <row r="69" spans="2:12" ht="30.75" customHeight="1" thickBot="1" x14ac:dyDescent="0.3">
      <c r="B69" s="152" t="s">
        <v>194</v>
      </c>
      <c r="C69" s="155" t="s">
        <v>195</v>
      </c>
      <c r="D69" s="154"/>
      <c r="E69" s="154"/>
      <c r="F69" s="156"/>
      <c r="H69" s="152" t="s">
        <v>194</v>
      </c>
      <c r="I69" s="155" t="s">
        <v>196</v>
      </c>
      <c r="J69" s="154"/>
      <c r="K69" s="154"/>
      <c r="L69" s="156"/>
    </row>
    <row r="70" spans="2:12" ht="16.5" thickBot="1" x14ac:dyDescent="0.3">
      <c r="B70" s="153"/>
      <c r="C70" s="149" t="s">
        <v>4</v>
      </c>
      <c r="D70" s="149" t="s">
        <v>3</v>
      </c>
      <c r="E70" s="149" t="s">
        <v>5</v>
      </c>
      <c r="F70" s="149" t="s">
        <v>6</v>
      </c>
      <c r="H70" s="153"/>
      <c r="I70" s="149" t="s">
        <v>4</v>
      </c>
      <c r="J70" s="149" t="s">
        <v>3</v>
      </c>
      <c r="K70" s="149" t="s">
        <v>5</v>
      </c>
      <c r="L70" s="149" t="s">
        <v>6</v>
      </c>
    </row>
    <row r="71" spans="2:12" ht="16.5" thickBot="1" x14ac:dyDescent="0.3">
      <c r="B71" s="158" t="s">
        <v>62</v>
      </c>
      <c r="C71" s="151">
        <v>16</v>
      </c>
      <c r="D71" s="151">
        <v>6</v>
      </c>
      <c r="E71" s="151">
        <v>1</v>
      </c>
      <c r="F71" s="151">
        <v>0</v>
      </c>
      <c r="H71" s="158" t="s">
        <v>62</v>
      </c>
      <c r="I71" s="151">
        <f>SUM(C71/23)*100</f>
        <v>69.565217391304344</v>
      </c>
      <c r="J71" s="151">
        <f>SUM(D71/23)*100</f>
        <v>26.086956521739129</v>
      </c>
      <c r="K71" s="151">
        <f>SUM(E71/23)*100</f>
        <v>4.3478260869565215</v>
      </c>
      <c r="L71" s="151">
        <f>SUM(F71/23)*100</f>
        <v>0</v>
      </c>
    </row>
    <row r="72" spans="2:12" ht="16.5" thickBot="1" x14ac:dyDescent="0.3">
      <c r="B72" s="158" t="s">
        <v>63</v>
      </c>
      <c r="C72" s="151">
        <v>12</v>
      </c>
      <c r="D72" s="151">
        <v>11</v>
      </c>
      <c r="E72" s="151">
        <v>0</v>
      </c>
      <c r="F72" s="151">
        <v>0</v>
      </c>
      <c r="H72" s="158" t="s">
        <v>63</v>
      </c>
      <c r="I72" s="151">
        <f t="shared" ref="I72:I80" si="16">SUM(C72/23)*100</f>
        <v>52.173913043478258</v>
      </c>
      <c r="J72" s="151">
        <f t="shared" ref="J72:J80" si="17">SUM(D72/23)*100</f>
        <v>47.826086956521742</v>
      </c>
      <c r="K72" s="151">
        <f t="shared" ref="K72:K80" si="18">SUM(E72/23)*100</f>
        <v>0</v>
      </c>
      <c r="L72" s="151">
        <f t="shared" ref="L72:L80" si="19">SUM(F72/23)*100</f>
        <v>0</v>
      </c>
    </row>
    <row r="73" spans="2:12" ht="16.5" thickBot="1" x14ac:dyDescent="0.3">
      <c r="B73" s="158" t="s">
        <v>64</v>
      </c>
      <c r="C73" s="151">
        <v>5</v>
      </c>
      <c r="D73" s="151">
        <v>15</v>
      </c>
      <c r="E73" s="151">
        <v>3</v>
      </c>
      <c r="F73" s="151">
        <v>0</v>
      </c>
      <c r="H73" s="158" t="s">
        <v>64</v>
      </c>
      <c r="I73" s="151">
        <f t="shared" si="16"/>
        <v>21.739130434782609</v>
      </c>
      <c r="J73" s="151">
        <f t="shared" si="17"/>
        <v>65.217391304347828</v>
      </c>
      <c r="K73" s="151">
        <f t="shared" si="18"/>
        <v>13.043478260869565</v>
      </c>
      <c r="L73" s="151">
        <f t="shared" si="19"/>
        <v>0</v>
      </c>
    </row>
    <row r="74" spans="2:12" ht="16.5" thickBot="1" x14ac:dyDescent="0.3">
      <c r="B74" s="158" t="s">
        <v>65</v>
      </c>
      <c r="C74" s="151">
        <v>12</v>
      </c>
      <c r="D74" s="151">
        <v>10</v>
      </c>
      <c r="E74" s="151">
        <v>1</v>
      </c>
      <c r="F74" s="151">
        <v>0</v>
      </c>
      <c r="H74" s="158" t="s">
        <v>65</v>
      </c>
      <c r="I74" s="151">
        <f t="shared" si="16"/>
        <v>52.173913043478258</v>
      </c>
      <c r="J74" s="151">
        <f t="shared" si="17"/>
        <v>43.478260869565219</v>
      </c>
      <c r="K74" s="151">
        <f t="shared" si="18"/>
        <v>4.3478260869565215</v>
      </c>
      <c r="L74" s="151">
        <f t="shared" si="19"/>
        <v>0</v>
      </c>
    </row>
    <row r="75" spans="2:12" ht="16.5" thickBot="1" x14ac:dyDescent="0.3">
      <c r="B75" s="158" t="s">
        <v>66</v>
      </c>
      <c r="C75" s="151">
        <v>17</v>
      </c>
      <c r="D75" s="151">
        <v>6</v>
      </c>
      <c r="E75" s="151">
        <v>0</v>
      </c>
      <c r="F75" s="151">
        <v>0</v>
      </c>
      <c r="H75" s="158" t="s">
        <v>66</v>
      </c>
      <c r="I75" s="151">
        <f t="shared" si="16"/>
        <v>73.91304347826086</v>
      </c>
      <c r="J75" s="151">
        <f t="shared" si="17"/>
        <v>26.086956521739129</v>
      </c>
      <c r="K75" s="151">
        <f t="shared" si="18"/>
        <v>0</v>
      </c>
      <c r="L75" s="151">
        <f t="shared" si="19"/>
        <v>0</v>
      </c>
    </row>
    <row r="76" spans="2:12" ht="16.5" thickBot="1" x14ac:dyDescent="0.3">
      <c r="B76" s="158" t="s">
        <v>67</v>
      </c>
      <c r="C76" s="151">
        <v>13</v>
      </c>
      <c r="D76" s="151">
        <v>10</v>
      </c>
      <c r="E76" s="151">
        <v>0</v>
      </c>
      <c r="F76" s="151">
        <v>0</v>
      </c>
      <c r="H76" s="158" t="s">
        <v>67</v>
      </c>
      <c r="I76" s="151">
        <f t="shared" si="16"/>
        <v>56.521739130434781</v>
      </c>
      <c r="J76" s="151">
        <f t="shared" si="17"/>
        <v>43.478260869565219</v>
      </c>
      <c r="K76" s="151">
        <f t="shared" si="18"/>
        <v>0</v>
      </c>
      <c r="L76" s="151">
        <f t="shared" si="19"/>
        <v>0</v>
      </c>
    </row>
    <row r="77" spans="2:12" ht="16.5" thickBot="1" x14ac:dyDescent="0.3">
      <c r="B77" s="158" t="s">
        <v>68</v>
      </c>
      <c r="C77" s="151">
        <v>7</v>
      </c>
      <c r="D77" s="151">
        <v>4</v>
      </c>
      <c r="E77" s="151">
        <v>8</v>
      </c>
      <c r="F77" s="151">
        <v>4</v>
      </c>
      <c r="H77" s="158" t="s">
        <v>68</v>
      </c>
      <c r="I77" s="151">
        <f t="shared" si="16"/>
        <v>30.434782608695656</v>
      </c>
      <c r="J77" s="151">
        <f t="shared" si="17"/>
        <v>17.391304347826086</v>
      </c>
      <c r="K77" s="151">
        <f t="shared" si="18"/>
        <v>34.782608695652172</v>
      </c>
      <c r="L77" s="151">
        <f t="shared" si="19"/>
        <v>17.391304347826086</v>
      </c>
    </row>
    <row r="78" spans="2:12" ht="16.5" thickBot="1" x14ac:dyDescent="0.3">
      <c r="B78" s="158" t="s">
        <v>69</v>
      </c>
      <c r="C78" s="151">
        <v>12</v>
      </c>
      <c r="D78" s="151">
        <v>11</v>
      </c>
      <c r="E78" s="151">
        <v>0</v>
      </c>
      <c r="F78" s="151">
        <v>0</v>
      </c>
      <c r="H78" s="158" t="s">
        <v>69</v>
      </c>
      <c r="I78" s="151">
        <f t="shared" si="16"/>
        <v>52.173913043478258</v>
      </c>
      <c r="J78" s="151">
        <f t="shared" si="17"/>
        <v>47.826086956521742</v>
      </c>
      <c r="K78" s="151">
        <f t="shared" si="18"/>
        <v>0</v>
      </c>
      <c r="L78" s="151">
        <f t="shared" si="19"/>
        <v>0</v>
      </c>
    </row>
    <row r="79" spans="2:12" ht="16.5" thickBot="1" x14ac:dyDescent="0.3">
      <c r="B79" s="158" t="s">
        <v>70</v>
      </c>
      <c r="C79" s="151">
        <v>16</v>
      </c>
      <c r="D79" s="151">
        <v>7</v>
      </c>
      <c r="E79" s="151">
        <v>0</v>
      </c>
      <c r="F79" s="151">
        <v>0</v>
      </c>
      <c r="H79" s="158" t="s">
        <v>70</v>
      </c>
      <c r="I79" s="151">
        <f t="shared" si="16"/>
        <v>69.565217391304344</v>
      </c>
      <c r="J79" s="151">
        <f t="shared" si="17"/>
        <v>30.434782608695656</v>
      </c>
      <c r="K79" s="151">
        <f t="shared" si="18"/>
        <v>0</v>
      </c>
      <c r="L79" s="151">
        <f t="shared" si="19"/>
        <v>0</v>
      </c>
    </row>
    <row r="80" spans="2:12" ht="16.5" thickBot="1" x14ac:dyDescent="0.3">
      <c r="B80" s="158" t="s">
        <v>71</v>
      </c>
      <c r="C80" s="151">
        <v>16</v>
      </c>
      <c r="D80" s="151">
        <v>7</v>
      </c>
      <c r="E80" s="151">
        <v>0</v>
      </c>
      <c r="F80" s="151">
        <v>0</v>
      </c>
      <c r="H80" s="158" t="s">
        <v>71</v>
      </c>
      <c r="I80" s="151">
        <f t="shared" si="16"/>
        <v>69.565217391304344</v>
      </c>
      <c r="J80" s="151">
        <f t="shared" si="17"/>
        <v>30.434782608695656</v>
      </c>
      <c r="K80" s="151">
        <f t="shared" si="18"/>
        <v>0</v>
      </c>
      <c r="L80" s="151">
        <f t="shared" si="19"/>
        <v>0</v>
      </c>
    </row>
    <row r="82" spans="2:12" ht="32.25" customHeight="1" thickBot="1" x14ac:dyDescent="0.3">
      <c r="B82" s="162" t="s">
        <v>198</v>
      </c>
      <c r="C82" s="162"/>
      <c r="D82" s="162"/>
      <c r="E82" s="162"/>
      <c r="F82" s="162"/>
    </row>
    <row r="83" spans="2:12" ht="30.75" customHeight="1" thickBot="1" x14ac:dyDescent="0.3">
      <c r="B83" s="152" t="s">
        <v>194</v>
      </c>
      <c r="C83" s="155" t="s">
        <v>195</v>
      </c>
      <c r="D83" s="154"/>
      <c r="E83" s="154"/>
      <c r="F83" s="156"/>
      <c r="H83" s="152" t="s">
        <v>194</v>
      </c>
      <c r="I83" s="155" t="s">
        <v>196</v>
      </c>
      <c r="J83" s="154"/>
      <c r="K83" s="154"/>
      <c r="L83" s="156"/>
    </row>
    <row r="84" spans="2:12" ht="16.5" thickBot="1" x14ac:dyDescent="0.3">
      <c r="B84" s="153"/>
      <c r="C84" s="149" t="s">
        <v>4</v>
      </c>
      <c r="D84" s="149" t="s">
        <v>3</v>
      </c>
      <c r="E84" s="149" t="s">
        <v>5</v>
      </c>
      <c r="F84" s="149" t="s">
        <v>6</v>
      </c>
      <c r="H84" s="153"/>
      <c r="I84" s="149" t="s">
        <v>4</v>
      </c>
      <c r="J84" s="149" t="s">
        <v>3</v>
      </c>
      <c r="K84" s="149" t="s">
        <v>5</v>
      </c>
      <c r="L84" s="149" t="s">
        <v>6</v>
      </c>
    </row>
    <row r="85" spans="2:12" ht="16.5" thickBot="1" x14ac:dyDescent="0.3">
      <c r="B85" s="150" t="s">
        <v>62</v>
      </c>
      <c r="C85" s="151">
        <v>14</v>
      </c>
      <c r="D85" s="151">
        <v>9</v>
      </c>
      <c r="E85" s="151">
        <v>0</v>
      </c>
      <c r="F85" s="151">
        <v>0</v>
      </c>
      <c r="H85" s="150" t="s">
        <v>62</v>
      </c>
      <c r="I85" s="151">
        <f>SUM(C85/23)*100</f>
        <v>60.869565217391312</v>
      </c>
      <c r="J85" s="151">
        <f>SUM(D85/23)*100</f>
        <v>39.130434782608695</v>
      </c>
      <c r="K85" s="151">
        <f>SUM(E85/23)*100</f>
        <v>0</v>
      </c>
      <c r="L85" s="151">
        <f>SUM(F85/23)*100</f>
        <v>0</v>
      </c>
    </row>
    <row r="86" spans="2:12" ht="16.5" thickBot="1" x14ac:dyDescent="0.3">
      <c r="B86" s="150" t="s">
        <v>63</v>
      </c>
      <c r="C86" s="151">
        <v>16</v>
      </c>
      <c r="D86" s="151">
        <v>7</v>
      </c>
      <c r="E86" s="151">
        <v>0</v>
      </c>
      <c r="F86" s="151">
        <v>0</v>
      </c>
      <c r="H86" s="150" t="s">
        <v>63</v>
      </c>
      <c r="I86" s="151">
        <f t="shared" ref="I86:I94" si="20">SUM(C86/23)*100</f>
        <v>69.565217391304344</v>
      </c>
      <c r="J86" s="151">
        <f t="shared" ref="J86:J94" si="21">SUM(D86/23)*100</f>
        <v>30.434782608695656</v>
      </c>
      <c r="K86" s="151">
        <f t="shared" ref="K86:K94" si="22">SUM(E86/23)*100</f>
        <v>0</v>
      </c>
      <c r="L86" s="151">
        <f t="shared" ref="L86:L94" si="23">SUM(F86/23)*100</f>
        <v>0</v>
      </c>
    </row>
    <row r="87" spans="2:12" ht="16.5" thickBot="1" x14ac:dyDescent="0.3">
      <c r="B87" s="150" t="s">
        <v>64</v>
      </c>
      <c r="C87" s="151">
        <v>13</v>
      </c>
      <c r="D87" s="151">
        <v>10</v>
      </c>
      <c r="E87" s="151">
        <v>0</v>
      </c>
      <c r="F87" s="151">
        <v>0</v>
      </c>
      <c r="H87" s="150" t="s">
        <v>64</v>
      </c>
      <c r="I87" s="151">
        <f t="shared" si="20"/>
        <v>56.521739130434781</v>
      </c>
      <c r="J87" s="151">
        <f t="shared" si="21"/>
        <v>43.478260869565219</v>
      </c>
      <c r="K87" s="151">
        <f t="shared" si="22"/>
        <v>0</v>
      </c>
      <c r="L87" s="151">
        <f t="shared" si="23"/>
        <v>0</v>
      </c>
    </row>
    <row r="88" spans="2:12" ht="16.5" thickBot="1" x14ac:dyDescent="0.3">
      <c r="B88" s="150" t="s">
        <v>65</v>
      </c>
      <c r="C88" s="151">
        <v>12</v>
      </c>
      <c r="D88" s="151">
        <v>11</v>
      </c>
      <c r="E88" s="151">
        <v>0</v>
      </c>
      <c r="F88" s="151">
        <v>0</v>
      </c>
      <c r="H88" s="150" t="s">
        <v>65</v>
      </c>
      <c r="I88" s="151">
        <f t="shared" si="20"/>
        <v>52.173913043478258</v>
      </c>
      <c r="J88" s="151">
        <f t="shared" si="21"/>
        <v>47.826086956521742</v>
      </c>
      <c r="K88" s="151">
        <f t="shared" si="22"/>
        <v>0</v>
      </c>
      <c r="L88" s="151">
        <f t="shared" si="23"/>
        <v>0</v>
      </c>
    </row>
    <row r="89" spans="2:12" ht="16.5" thickBot="1" x14ac:dyDescent="0.3">
      <c r="B89" s="150" t="s">
        <v>66</v>
      </c>
      <c r="C89" s="151">
        <v>6</v>
      </c>
      <c r="D89" s="151">
        <v>14</v>
      </c>
      <c r="E89" s="151">
        <v>3</v>
      </c>
      <c r="F89" s="151">
        <v>0</v>
      </c>
      <c r="H89" s="150" t="s">
        <v>66</v>
      </c>
      <c r="I89" s="151">
        <f t="shared" si="20"/>
        <v>26.086956521739129</v>
      </c>
      <c r="J89" s="151">
        <f t="shared" si="21"/>
        <v>60.869565217391312</v>
      </c>
      <c r="K89" s="151">
        <f t="shared" si="22"/>
        <v>13.043478260869565</v>
      </c>
      <c r="L89" s="151">
        <f t="shared" si="23"/>
        <v>0</v>
      </c>
    </row>
    <row r="90" spans="2:12" ht="16.5" thickBot="1" x14ac:dyDescent="0.3">
      <c r="B90" s="150" t="s">
        <v>67</v>
      </c>
      <c r="C90" s="151">
        <v>13</v>
      </c>
      <c r="D90" s="151">
        <v>10</v>
      </c>
      <c r="E90" s="151">
        <v>0</v>
      </c>
      <c r="F90" s="151">
        <v>0</v>
      </c>
      <c r="H90" s="150" t="s">
        <v>67</v>
      </c>
      <c r="I90" s="151">
        <f t="shared" si="20"/>
        <v>56.521739130434781</v>
      </c>
      <c r="J90" s="151">
        <f t="shared" si="21"/>
        <v>43.478260869565219</v>
      </c>
      <c r="K90" s="151">
        <f t="shared" si="22"/>
        <v>0</v>
      </c>
      <c r="L90" s="151">
        <f t="shared" si="23"/>
        <v>0</v>
      </c>
    </row>
    <row r="91" spans="2:12" ht="16.5" thickBot="1" x14ac:dyDescent="0.3">
      <c r="B91" s="150" t="s">
        <v>68</v>
      </c>
      <c r="C91" s="151">
        <v>13</v>
      </c>
      <c r="D91" s="151">
        <v>10</v>
      </c>
      <c r="E91" s="151">
        <v>0</v>
      </c>
      <c r="F91" s="151">
        <v>0</v>
      </c>
      <c r="H91" s="150" t="s">
        <v>68</v>
      </c>
      <c r="I91" s="151">
        <f t="shared" si="20"/>
        <v>56.521739130434781</v>
      </c>
      <c r="J91" s="151">
        <f t="shared" si="21"/>
        <v>43.478260869565219</v>
      </c>
      <c r="K91" s="151">
        <f t="shared" si="22"/>
        <v>0</v>
      </c>
      <c r="L91" s="151">
        <f t="shared" si="23"/>
        <v>0</v>
      </c>
    </row>
    <row r="92" spans="2:12" ht="16.5" thickBot="1" x14ac:dyDescent="0.3">
      <c r="B92" s="150" t="s">
        <v>69</v>
      </c>
      <c r="C92" s="151">
        <v>4</v>
      </c>
      <c r="D92" s="151">
        <v>6</v>
      </c>
      <c r="E92" s="151">
        <v>8</v>
      </c>
      <c r="F92" s="151">
        <v>5</v>
      </c>
      <c r="H92" s="150" t="s">
        <v>69</v>
      </c>
      <c r="I92" s="151">
        <f t="shared" si="20"/>
        <v>17.391304347826086</v>
      </c>
      <c r="J92" s="151">
        <f t="shared" si="21"/>
        <v>26.086956521739129</v>
      </c>
      <c r="K92" s="151">
        <f t="shared" si="22"/>
        <v>34.782608695652172</v>
      </c>
      <c r="L92" s="151">
        <f t="shared" si="23"/>
        <v>21.739130434782609</v>
      </c>
    </row>
    <row r="93" spans="2:12" ht="16.5" thickBot="1" x14ac:dyDescent="0.3">
      <c r="B93" s="150" t="s">
        <v>70</v>
      </c>
      <c r="C93" s="151">
        <v>14</v>
      </c>
      <c r="D93" s="151">
        <v>9</v>
      </c>
      <c r="E93" s="151">
        <v>0</v>
      </c>
      <c r="F93" s="151">
        <v>0</v>
      </c>
      <c r="H93" s="150" t="s">
        <v>70</v>
      </c>
      <c r="I93" s="151">
        <f t="shared" si="20"/>
        <v>60.869565217391312</v>
      </c>
      <c r="J93" s="151">
        <f t="shared" si="21"/>
        <v>39.130434782608695</v>
      </c>
      <c r="K93" s="151">
        <f t="shared" si="22"/>
        <v>0</v>
      </c>
      <c r="L93" s="151">
        <f t="shared" si="23"/>
        <v>0</v>
      </c>
    </row>
    <row r="94" spans="2:12" ht="16.5" thickBot="1" x14ac:dyDescent="0.3">
      <c r="B94" s="150" t="s">
        <v>71</v>
      </c>
      <c r="C94" s="151">
        <v>13</v>
      </c>
      <c r="D94" s="151">
        <v>10</v>
      </c>
      <c r="E94" s="151">
        <v>0</v>
      </c>
      <c r="F94" s="151">
        <v>0</v>
      </c>
      <c r="H94" s="150" t="s">
        <v>71</v>
      </c>
      <c r="I94" s="151">
        <f t="shared" si="20"/>
        <v>56.521739130434781</v>
      </c>
      <c r="J94" s="151">
        <f t="shared" si="21"/>
        <v>43.478260869565219</v>
      </c>
      <c r="K94" s="151">
        <f t="shared" si="22"/>
        <v>0</v>
      </c>
      <c r="L94" s="151">
        <f t="shared" si="23"/>
        <v>0</v>
      </c>
    </row>
    <row r="96" spans="2:12" ht="32.25" customHeight="1" thickBot="1" x14ac:dyDescent="0.3">
      <c r="B96" s="162" t="s">
        <v>170</v>
      </c>
      <c r="C96" s="162"/>
      <c r="D96" s="162"/>
      <c r="E96" s="162"/>
      <c r="F96" s="162"/>
    </row>
    <row r="97" spans="2:12" ht="30.75" customHeight="1" thickBot="1" x14ac:dyDescent="0.3">
      <c r="B97" s="152" t="s">
        <v>194</v>
      </c>
      <c r="C97" s="155" t="s">
        <v>195</v>
      </c>
      <c r="D97" s="154"/>
      <c r="E97" s="154"/>
      <c r="F97" s="156"/>
      <c r="H97" s="152" t="s">
        <v>194</v>
      </c>
      <c r="I97" s="155" t="s">
        <v>196</v>
      </c>
      <c r="J97" s="154"/>
      <c r="K97" s="154"/>
      <c r="L97" s="156"/>
    </row>
    <row r="98" spans="2:12" ht="16.5" thickBot="1" x14ac:dyDescent="0.3">
      <c r="B98" s="153"/>
      <c r="C98" s="149" t="s">
        <v>4</v>
      </c>
      <c r="D98" s="149" t="s">
        <v>3</v>
      </c>
      <c r="E98" s="149" t="s">
        <v>5</v>
      </c>
      <c r="F98" s="149" t="s">
        <v>6</v>
      </c>
      <c r="H98" s="153"/>
      <c r="I98" s="149" t="s">
        <v>4</v>
      </c>
      <c r="J98" s="149" t="s">
        <v>3</v>
      </c>
      <c r="K98" s="149" t="s">
        <v>5</v>
      </c>
      <c r="L98" s="149" t="s">
        <v>6</v>
      </c>
    </row>
    <row r="99" spans="2:12" ht="16.5" thickBot="1" x14ac:dyDescent="0.3">
      <c r="B99" s="158" t="s">
        <v>62</v>
      </c>
      <c r="C99" s="151">
        <v>4</v>
      </c>
      <c r="D99" s="151">
        <v>3</v>
      </c>
      <c r="E99" s="151">
        <v>0</v>
      </c>
      <c r="F99" s="151">
        <v>0</v>
      </c>
      <c r="H99" s="158" t="s">
        <v>62</v>
      </c>
      <c r="I99" s="151">
        <f>SUM(C99/7)*100</f>
        <v>57.142857142857139</v>
      </c>
      <c r="J99" s="151">
        <f>SUM(D99/7)*100</f>
        <v>42.857142857142854</v>
      </c>
      <c r="K99" s="151">
        <f>SUM(E99/7)*100</f>
        <v>0</v>
      </c>
      <c r="L99" s="151">
        <f>SUM(F99/7)*100</f>
        <v>0</v>
      </c>
    </row>
    <row r="100" spans="2:12" ht="16.5" thickBot="1" x14ac:dyDescent="0.3">
      <c r="B100" s="158" t="s">
        <v>63</v>
      </c>
      <c r="C100" s="151">
        <v>6</v>
      </c>
      <c r="D100" s="151">
        <v>1</v>
      </c>
      <c r="E100" s="151">
        <v>0</v>
      </c>
      <c r="F100" s="151">
        <v>0</v>
      </c>
      <c r="H100" s="158" t="s">
        <v>63</v>
      </c>
      <c r="I100" s="151">
        <f t="shared" ref="I100:I108" si="24">SUM(C100/7)*100</f>
        <v>85.714285714285708</v>
      </c>
      <c r="J100" s="151">
        <f t="shared" ref="J100:J108" si="25">SUM(D100/7)*100</f>
        <v>14.285714285714285</v>
      </c>
      <c r="K100" s="151">
        <f t="shared" ref="K100:K108" si="26">SUM(E100/7)*100</f>
        <v>0</v>
      </c>
      <c r="L100" s="151">
        <f t="shared" ref="L100:L108" si="27">SUM(F100/7)*100</f>
        <v>0</v>
      </c>
    </row>
    <row r="101" spans="2:12" ht="16.5" thickBot="1" x14ac:dyDescent="0.3">
      <c r="B101" s="158" t="s">
        <v>64</v>
      </c>
      <c r="C101" s="151">
        <v>4</v>
      </c>
      <c r="D101" s="151">
        <v>3</v>
      </c>
      <c r="E101" s="151">
        <v>0</v>
      </c>
      <c r="F101" s="151">
        <v>0</v>
      </c>
      <c r="H101" s="158" t="s">
        <v>64</v>
      </c>
      <c r="I101" s="151">
        <f t="shared" si="24"/>
        <v>57.142857142857139</v>
      </c>
      <c r="J101" s="151">
        <f t="shared" si="25"/>
        <v>42.857142857142854</v>
      </c>
      <c r="K101" s="151">
        <f t="shared" si="26"/>
        <v>0</v>
      </c>
      <c r="L101" s="151">
        <f t="shared" si="27"/>
        <v>0</v>
      </c>
    </row>
    <row r="102" spans="2:12" ht="16.5" thickBot="1" x14ac:dyDescent="0.3">
      <c r="B102" s="158" t="s">
        <v>65</v>
      </c>
      <c r="C102" s="151">
        <v>6</v>
      </c>
      <c r="D102" s="151">
        <v>1</v>
      </c>
      <c r="E102" s="151">
        <v>0</v>
      </c>
      <c r="F102" s="151">
        <v>0</v>
      </c>
      <c r="H102" s="158" t="s">
        <v>65</v>
      </c>
      <c r="I102" s="151">
        <f t="shared" si="24"/>
        <v>85.714285714285708</v>
      </c>
      <c r="J102" s="151">
        <f t="shared" si="25"/>
        <v>14.285714285714285</v>
      </c>
      <c r="K102" s="151">
        <f t="shared" si="26"/>
        <v>0</v>
      </c>
      <c r="L102" s="151">
        <f t="shared" si="27"/>
        <v>0</v>
      </c>
    </row>
    <row r="103" spans="2:12" ht="16.5" thickBot="1" x14ac:dyDescent="0.3">
      <c r="B103" s="158" t="s">
        <v>66</v>
      </c>
      <c r="C103" s="151">
        <v>5</v>
      </c>
      <c r="D103" s="151">
        <v>2</v>
      </c>
      <c r="E103" s="151">
        <v>0</v>
      </c>
      <c r="F103" s="151">
        <v>0</v>
      </c>
      <c r="H103" s="158" t="s">
        <v>66</v>
      </c>
      <c r="I103" s="151">
        <f t="shared" si="24"/>
        <v>71.428571428571431</v>
      </c>
      <c r="J103" s="151">
        <f t="shared" si="25"/>
        <v>28.571428571428569</v>
      </c>
      <c r="K103" s="151">
        <f t="shared" si="26"/>
        <v>0</v>
      </c>
      <c r="L103" s="151">
        <f t="shared" si="27"/>
        <v>0</v>
      </c>
    </row>
    <row r="104" spans="2:12" ht="16.5" thickBot="1" x14ac:dyDescent="0.3">
      <c r="B104" s="158" t="s">
        <v>67</v>
      </c>
      <c r="C104" s="151">
        <v>5</v>
      </c>
      <c r="D104" s="151">
        <v>2</v>
      </c>
      <c r="E104" s="151">
        <v>0</v>
      </c>
      <c r="F104" s="151">
        <v>0</v>
      </c>
      <c r="H104" s="158" t="s">
        <v>67</v>
      </c>
      <c r="I104" s="151">
        <f t="shared" si="24"/>
        <v>71.428571428571431</v>
      </c>
      <c r="J104" s="151">
        <f t="shared" si="25"/>
        <v>28.571428571428569</v>
      </c>
      <c r="K104" s="151">
        <f t="shared" si="26"/>
        <v>0</v>
      </c>
      <c r="L104" s="151">
        <f t="shared" si="27"/>
        <v>0</v>
      </c>
    </row>
    <row r="105" spans="2:12" ht="16.5" thickBot="1" x14ac:dyDescent="0.3">
      <c r="B105" s="158" t="s">
        <v>68</v>
      </c>
      <c r="C105" s="151">
        <v>5</v>
      </c>
      <c r="D105" s="151">
        <v>2</v>
      </c>
      <c r="E105" s="151">
        <v>0</v>
      </c>
      <c r="F105" s="151">
        <v>0</v>
      </c>
      <c r="H105" s="158" t="s">
        <v>68</v>
      </c>
      <c r="I105" s="151">
        <f t="shared" si="24"/>
        <v>71.428571428571431</v>
      </c>
      <c r="J105" s="151">
        <f t="shared" si="25"/>
        <v>28.571428571428569</v>
      </c>
      <c r="K105" s="151">
        <f t="shared" si="26"/>
        <v>0</v>
      </c>
      <c r="L105" s="151">
        <f t="shared" si="27"/>
        <v>0</v>
      </c>
    </row>
    <row r="106" spans="2:12" ht="16.5" thickBot="1" x14ac:dyDescent="0.3">
      <c r="B106" s="158" t="s">
        <v>69</v>
      </c>
      <c r="C106" s="151">
        <v>4</v>
      </c>
      <c r="D106" s="151">
        <v>3</v>
      </c>
      <c r="E106" s="151">
        <v>0</v>
      </c>
      <c r="F106" s="151">
        <v>0</v>
      </c>
      <c r="H106" s="158" t="s">
        <v>69</v>
      </c>
      <c r="I106" s="151">
        <f t="shared" si="24"/>
        <v>57.142857142857139</v>
      </c>
      <c r="J106" s="151">
        <f t="shared" si="25"/>
        <v>42.857142857142854</v>
      </c>
      <c r="K106" s="151">
        <f t="shared" si="26"/>
        <v>0</v>
      </c>
      <c r="L106" s="151">
        <f t="shared" si="27"/>
        <v>0</v>
      </c>
    </row>
    <row r="107" spans="2:12" ht="16.5" thickBot="1" x14ac:dyDescent="0.3">
      <c r="B107" s="158" t="s">
        <v>70</v>
      </c>
      <c r="C107" s="151">
        <v>5</v>
      </c>
      <c r="D107" s="151">
        <v>2</v>
      </c>
      <c r="E107" s="151">
        <v>0</v>
      </c>
      <c r="F107" s="151">
        <v>0</v>
      </c>
      <c r="H107" s="158" t="s">
        <v>70</v>
      </c>
      <c r="I107" s="151">
        <f t="shared" si="24"/>
        <v>71.428571428571431</v>
      </c>
      <c r="J107" s="151">
        <f t="shared" si="25"/>
        <v>28.571428571428569</v>
      </c>
      <c r="K107" s="151">
        <f t="shared" si="26"/>
        <v>0</v>
      </c>
      <c r="L107" s="151">
        <f t="shared" si="27"/>
        <v>0</v>
      </c>
    </row>
    <row r="108" spans="2:12" ht="16.5" thickBot="1" x14ac:dyDescent="0.3">
      <c r="B108" s="158" t="s">
        <v>71</v>
      </c>
      <c r="C108" s="151">
        <v>3</v>
      </c>
      <c r="D108" s="151">
        <v>4</v>
      </c>
      <c r="E108" s="151">
        <v>0</v>
      </c>
      <c r="F108" s="151">
        <v>0</v>
      </c>
      <c r="H108" s="158" t="s">
        <v>71</v>
      </c>
      <c r="I108" s="151">
        <f t="shared" si="24"/>
        <v>42.857142857142854</v>
      </c>
      <c r="J108" s="151">
        <f t="shared" si="25"/>
        <v>57.142857142857139</v>
      </c>
      <c r="K108" s="151">
        <f t="shared" si="26"/>
        <v>0</v>
      </c>
      <c r="L108" s="151">
        <f t="shared" si="27"/>
        <v>0</v>
      </c>
    </row>
    <row r="110" spans="2:12" ht="16.5" thickBot="1" x14ac:dyDescent="0.3">
      <c r="B110" s="162" t="s">
        <v>202</v>
      </c>
      <c r="C110" s="162"/>
      <c r="D110" s="162"/>
      <c r="E110" s="162"/>
      <c r="F110" s="162"/>
    </row>
    <row r="111" spans="2:12" ht="30.75" customHeight="1" thickBot="1" x14ac:dyDescent="0.3">
      <c r="B111" s="152" t="s">
        <v>194</v>
      </c>
      <c r="C111" s="155" t="s">
        <v>195</v>
      </c>
      <c r="D111" s="154"/>
      <c r="E111" s="154"/>
      <c r="F111" s="156"/>
      <c r="H111" s="152" t="s">
        <v>194</v>
      </c>
      <c r="I111" s="155" t="s">
        <v>196</v>
      </c>
      <c r="J111" s="154"/>
      <c r="K111" s="154"/>
      <c r="L111" s="156"/>
    </row>
    <row r="112" spans="2:12" ht="16.5" thickBot="1" x14ac:dyDescent="0.3">
      <c r="B112" s="153"/>
      <c r="C112" s="149" t="s">
        <v>4</v>
      </c>
      <c r="D112" s="149" t="s">
        <v>3</v>
      </c>
      <c r="E112" s="149" t="s">
        <v>5</v>
      </c>
      <c r="F112" s="149" t="s">
        <v>6</v>
      </c>
      <c r="H112" s="153"/>
      <c r="I112" s="149" t="s">
        <v>4</v>
      </c>
      <c r="J112" s="149" t="s">
        <v>3</v>
      </c>
      <c r="K112" s="149" t="s">
        <v>5</v>
      </c>
      <c r="L112" s="149" t="s">
        <v>6</v>
      </c>
    </row>
    <row r="113" spans="2:12" ht="16.5" thickBot="1" x14ac:dyDescent="0.3">
      <c r="B113" s="158" t="s">
        <v>62</v>
      </c>
      <c r="C113" s="151">
        <v>4</v>
      </c>
      <c r="D113" s="151">
        <v>3</v>
      </c>
      <c r="E113" s="151">
        <v>0</v>
      </c>
      <c r="F113" s="151">
        <v>0</v>
      </c>
      <c r="H113" s="158" t="s">
        <v>62</v>
      </c>
      <c r="I113" s="151">
        <f>SUM(C113/7)*100</f>
        <v>57.142857142857139</v>
      </c>
      <c r="J113" s="151">
        <f>SUM(D113/7)*100</f>
        <v>42.857142857142854</v>
      </c>
      <c r="K113" s="151">
        <f>SUM(E113/7)*100</f>
        <v>0</v>
      </c>
      <c r="L113" s="151">
        <f>SUM(F113/7)*100</f>
        <v>0</v>
      </c>
    </row>
    <row r="114" spans="2:12" ht="16.5" thickBot="1" x14ac:dyDescent="0.3">
      <c r="B114" s="158" t="s">
        <v>63</v>
      </c>
      <c r="C114" s="151">
        <v>4</v>
      </c>
      <c r="D114" s="151">
        <v>3</v>
      </c>
      <c r="E114" s="151">
        <v>0</v>
      </c>
      <c r="F114" s="151">
        <v>0</v>
      </c>
      <c r="H114" s="158" t="s">
        <v>63</v>
      </c>
      <c r="I114" s="151">
        <f t="shared" ref="I114:I122" si="28">SUM(C114/7)*100</f>
        <v>57.142857142857139</v>
      </c>
      <c r="J114" s="151">
        <f t="shared" ref="J114:J122" si="29">SUM(D114/7)*100</f>
        <v>42.857142857142854</v>
      </c>
      <c r="K114" s="151">
        <f t="shared" ref="K114:K122" si="30">SUM(E114/7)*100</f>
        <v>0</v>
      </c>
      <c r="L114" s="151">
        <f t="shared" ref="L114:L122" si="31">SUM(F114/7)*100</f>
        <v>0</v>
      </c>
    </row>
    <row r="115" spans="2:12" ht="16.5" thickBot="1" x14ac:dyDescent="0.3">
      <c r="B115" s="158" t="s">
        <v>64</v>
      </c>
      <c r="C115" s="151">
        <v>4</v>
      </c>
      <c r="D115" s="151">
        <v>3</v>
      </c>
      <c r="E115" s="151">
        <v>0</v>
      </c>
      <c r="F115" s="151">
        <v>0</v>
      </c>
      <c r="H115" s="158" t="s">
        <v>64</v>
      </c>
      <c r="I115" s="151">
        <f t="shared" si="28"/>
        <v>57.142857142857139</v>
      </c>
      <c r="J115" s="151">
        <f t="shared" si="29"/>
        <v>42.857142857142854</v>
      </c>
      <c r="K115" s="151">
        <f t="shared" si="30"/>
        <v>0</v>
      </c>
      <c r="L115" s="151">
        <f t="shared" si="31"/>
        <v>0</v>
      </c>
    </row>
    <row r="116" spans="2:12" ht="16.5" thickBot="1" x14ac:dyDescent="0.3">
      <c r="B116" s="158" t="s">
        <v>65</v>
      </c>
      <c r="C116" s="151">
        <v>5</v>
      </c>
      <c r="D116" s="151">
        <v>2</v>
      </c>
      <c r="E116" s="151">
        <v>0</v>
      </c>
      <c r="F116" s="151">
        <v>0</v>
      </c>
      <c r="H116" s="158" t="s">
        <v>65</v>
      </c>
      <c r="I116" s="151">
        <f t="shared" si="28"/>
        <v>71.428571428571431</v>
      </c>
      <c r="J116" s="151">
        <f t="shared" si="29"/>
        <v>28.571428571428569</v>
      </c>
      <c r="K116" s="151">
        <f t="shared" si="30"/>
        <v>0</v>
      </c>
      <c r="L116" s="151">
        <f t="shared" si="31"/>
        <v>0</v>
      </c>
    </row>
    <row r="117" spans="2:12" ht="16.5" thickBot="1" x14ac:dyDescent="0.3">
      <c r="B117" s="158" t="s">
        <v>66</v>
      </c>
      <c r="C117" s="151">
        <v>5</v>
      </c>
      <c r="D117" s="151">
        <v>2</v>
      </c>
      <c r="E117" s="151">
        <v>0</v>
      </c>
      <c r="F117" s="151">
        <v>0</v>
      </c>
      <c r="H117" s="158" t="s">
        <v>66</v>
      </c>
      <c r="I117" s="151">
        <f t="shared" si="28"/>
        <v>71.428571428571431</v>
      </c>
      <c r="J117" s="151">
        <f t="shared" si="29"/>
        <v>28.571428571428569</v>
      </c>
      <c r="K117" s="151">
        <f t="shared" si="30"/>
        <v>0</v>
      </c>
      <c r="L117" s="151">
        <f t="shared" si="31"/>
        <v>0</v>
      </c>
    </row>
    <row r="118" spans="2:12" ht="16.5" thickBot="1" x14ac:dyDescent="0.3">
      <c r="B118" s="158" t="s">
        <v>67</v>
      </c>
      <c r="C118" s="151">
        <v>5</v>
      </c>
      <c r="D118" s="151">
        <v>2</v>
      </c>
      <c r="E118" s="151">
        <v>0</v>
      </c>
      <c r="F118" s="151">
        <v>0</v>
      </c>
      <c r="H118" s="158" t="s">
        <v>67</v>
      </c>
      <c r="I118" s="151">
        <f t="shared" si="28"/>
        <v>71.428571428571431</v>
      </c>
      <c r="J118" s="151">
        <f t="shared" si="29"/>
        <v>28.571428571428569</v>
      </c>
      <c r="K118" s="151">
        <f t="shared" si="30"/>
        <v>0</v>
      </c>
      <c r="L118" s="151">
        <f t="shared" si="31"/>
        <v>0</v>
      </c>
    </row>
    <row r="119" spans="2:12" ht="16.5" thickBot="1" x14ac:dyDescent="0.3">
      <c r="B119" s="158" t="s">
        <v>68</v>
      </c>
      <c r="C119" s="151">
        <v>4</v>
      </c>
      <c r="D119" s="151">
        <v>3</v>
      </c>
      <c r="E119" s="151">
        <v>0</v>
      </c>
      <c r="F119" s="151">
        <v>0</v>
      </c>
      <c r="H119" s="158" t="s">
        <v>68</v>
      </c>
      <c r="I119" s="151">
        <f t="shared" si="28"/>
        <v>57.142857142857139</v>
      </c>
      <c r="J119" s="151">
        <f t="shared" si="29"/>
        <v>42.857142857142854</v>
      </c>
      <c r="K119" s="151">
        <f t="shared" si="30"/>
        <v>0</v>
      </c>
      <c r="L119" s="151">
        <f t="shared" si="31"/>
        <v>0</v>
      </c>
    </row>
    <row r="120" spans="2:12" ht="16.5" thickBot="1" x14ac:dyDescent="0.3">
      <c r="B120" s="158" t="s">
        <v>69</v>
      </c>
      <c r="C120" s="151">
        <v>6</v>
      </c>
      <c r="D120" s="151">
        <v>1</v>
      </c>
      <c r="E120" s="151">
        <v>0</v>
      </c>
      <c r="F120" s="151">
        <v>0</v>
      </c>
      <c r="H120" s="158" t="s">
        <v>69</v>
      </c>
      <c r="I120" s="151">
        <f t="shared" si="28"/>
        <v>85.714285714285708</v>
      </c>
      <c r="J120" s="151">
        <f t="shared" si="29"/>
        <v>14.285714285714285</v>
      </c>
      <c r="K120" s="151">
        <f t="shared" si="30"/>
        <v>0</v>
      </c>
      <c r="L120" s="151">
        <f t="shared" si="31"/>
        <v>0</v>
      </c>
    </row>
    <row r="121" spans="2:12" ht="16.5" thickBot="1" x14ac:dyDescent="0.3">
      <c r="B121" s="158" t="s">
        <v>70</v>
      </c>
      <c r="C121" s="151">
        <v>3</v>
      </c>
      <c r="D121" s="151">
        <v>4</v>
      </c>
      <c r="E121" s="151">
        <v>0</v>
      </c>
      <c r="F121" s="151">
        <v>0</v>
      </c>
      <c r="H121" s="158" t="s">
        <v>70</v>
      </c>
      <c r="I121" s="151">
        <f t="shared" si="28"/>
        <v>42.857142857142854</v>
      </c>
      <c r="J121" s="151">
        <f t="shared" si="29"/>
        <v>57.142857142857139</v>
      </c>
      <c r="K121" s="151">
        <f t="shared" si="30"/>
        <v>0</v>
      </c>
      <c r="L121" s="151">
        <f t="shared" si="31"/>
        <v>0</v>
      </c>
    </row>
    <row r="122" spans="2:12" ht="16.5" thickBot="1" x14ac:dyDescent="0.3">
      <c r="B122" s="158" t="s">
        <v>71</v>
      </c>
      <c r="C122" s="151">
        <v>5</v>
      </c>
      <c r="D122" s="151">
        <v>2</v>
      </c>
      <c r="E122" s="151">
        <v>0</v>
      </c>
      <c r="F122" s="151">
        <v>0</v>
      </c>
      <c r="H122" s="158" t="s">
        <v>71</v>
      </c>
      <c r="I122" s="151">
        <f t="shared" si="28"/>
        <v>71.428571428571431</v>
      </c>
      <c r="J122" s="151">
        <f t="shared" si="29"/>
        <v>28.571428571428569</v>
      </c>
      <c r="K122" s="151">
        <f t="shared" si="30"/>
        <v>0</v>
      </c>
      <c r="L122" s="151">
        <f t="shared" si="31"/>
        <v>0</v>
      </c>
    </row>
    <row r="124" spans="2:12" ht="16.5" thickBot="1" x14ac:dyDescent="0.3">
      <c r="B124" s="162" t="s">
        <v>203</v>
      </c>
      <c r="C124" s="162"/>
      <c r="D124" s="162"/>
      <c r="E124" s="162"/>
      <c r="F124" s="162"/>
    </row>
    <row r="125" spans="2:12" ht="30.75" customHeight="1" thickBot="1" x14ac:dyDescent="0.3">
      <c r="B125" s="152" t="s">
        <v>194</v>
      </c>
      <c r="C125" s="155" t="s">
        <v>195</v>
      </c>
      <c r="D125" s="154"/>
      <c r="E125" s="154"/>
      <c r="F125" s="156"/>
      <c r="H125" s="152" t="s">
        <v>194</v>
      </c>
      <c r="I125" s="155" t="s">
        <v>196</v>
      </c>
      <c r="J125" s="154"/>
      <c r="K125" s="154"/>
      <c r="L125" s="156"/>
    </row>
    <row r="126" spans="2:12" ht="16.5" thickBot="1" x14ac:dyDescent="0.3">
      <c r="B126" s="153"/>
      <c r="C126" s="149" t="s">
        <v>4</v>
      </c>
      <c r="D126" s="149" t="s">
        <v>3</v>
      </c>
      <c r="E126" s="149" t="s">
        <v>5</v>
      </c>
      <c r="F126" s="149" t="s">
        <v>6</v>
      </c>
      <c r="H126" s="153"/>
      <c r="I126" s="149" t="s">
        <v>4</v>
      </c>
      <c r="J126" s="149" t="s">
        <v>3</v>
      </c>
      <c r="K126" s="149" t="s">
        <v>5</v>
      </c>
      <c r="L126" s="149" t="s">
        <v>6</v>
      </c>
    </row>
    <row r="127" spans="2:12" ht="16.5" thickBot="1" x14ac:dyDescent="0.3">
      <c r="B127" s="158" t="s">
        <v>62</v>
      </c>
      <c r="C127" s="151">
        <v>5</v>
      </c>
      <c r="D127" s="151">
        <v>2</v>
      </c>
      <c r="E127" s="151">
        <v>0</v>
      </c>
      <c r="F127" s="151">
        <v>0</v>
      </c>
      <c r="H127" s="158" t="s">
        <v>62</v>
      </c>
      <c r="I127" s="151">
        <f>SUM(C127/7)*100</f>
        <v>71.428571428571431</v>
      </c>
      <c r="J127" s="151">
        <f>SUM(D127/7)*100</f>
        <v>28.571428571428569</v>
      </c>
      <c r="K127" s="151">
        <f>SUM(E127/7)*100</f>
        <v>0</v>
      </c>
      <c r="L127" s="151">
        <f>SUM(F127/7)*100</f>
        <v>0</v>
      </c>
    </row>
    <row r="128" spans="2:12" ht="16.5" thickBot="1" x14ac:dyDescent="0.3">
      <c r="B128" s="158" t="s">
        <v>63</v>
      </c>
      <c r="C128" s="151">
        <v>6</v>
      </c>
      <c r="D128" s="151">
        <v>1</v>
      </c>
      <c r="E128" s="151">
        <v>0</v>
      </c>
      <c r="F128" s="151">
        <v>0</v>
      </c>
      <c r="H128" s="158" t="s">
        <v>63</v>
      </c>
      <c r="I128" s="151">
        <f t="shared" ref="I128:I136" si="32">SUM(C128/7)*100</f>
        <v>85.714285714285708</v>
      </c>
      <c r="J128" s="151">
        <f t="shared" ref="J128:J136" si="33">SUM(D128/7)*100</f>
        <v>14.285714285714285</v>
      </c>
      <c r="K128" s="151">
        <f t="shared" ref="K128:K136" si="34">SUM(E128/7)*100</f>
        <v>0</v>
      </c>
      <c r="L128" s="151">
        <f t="shared" ref="L128:L136" si="35">SUM(F128/7)*100</f>
        <v>0</v>
      </c>
    </row>
    <row r="129" spans="2:12" ht="16.5" thickBot="1" x14ac:dyDescent="0.3">
      <c r="B129" s="158" t="s">
        <v>64</v>
      </c>
      <c r="C129" s="151">
        <v>5</v>
      </c>
      <c r="D129" s="151">
        <v>2</v>
      </c>
      <c r="E129" s="151">
        <v>0</v>
      </c>
      <c r="F129" s="151">
        <v>0</v>
      </c>
      <c r="H129" s="158" t="s">
        <v>64</v>
      </c>
      <c r="I129" s="151">
        <f t="shared" si="32"/>
        <v>71.428571428571431</v>
      </c>
      <c r="J129" s="151">
        <f t="shared" si="33"/>
        <v>28.571428571428569</v>
      </c>
      <c r="K129" s="151">
        <f t="shared" si="34"/>
        <v>0</v>
      </c>
      <c r="L129" s="151">
        <f t="shared" si="35"/>
        <v>0</v>
      </c>
    </row>
    <row r="130" spans="2:12" ht="16.5" thickBot="1" x14ac:dyDescent="0.3">
      <c r="B130" s="158" t="s">
        <v>65</v>
      </c>
      <c r="C130" s="151">
        <v>4</v>
      </c>
      <c r="D130" s="151">
        <v>3</v>
      </c>
      <c r="E130" s="151">
        <v>0</v>
      </c>
      <c r="F130" s="151">
        <v>0</v>
      </c>
      <c r="H130" s="158" t="s">
        <v>65</v>
      </c>
      <c r="I130" s="151">
        <f t="shared" si="32"/>
        <v>57.142857142857139</v>
      </c>
      <c r="J130" s="151">
        <f t="shared" si="33"/>
        <v>42.857142857142854</v>
      </c>
      <c r="K130" s="151">
        <f t="shared" si="34"/>
        <v>0</v>
      </c>
      <c r="L130" s="151">
        <f t="shared" si="35"/>
        <v>0</v>
      </c>
    </row>
    <row r="131" spans="2:12" ht="16.5" thickBot="1" x14ac:dyDescent="0.3">
      <c r="B131" s="158" t="s">
        <v>66</v>
      </c>
      <c r="C131" s="151">
        <v>3</v>
      </c>
      <c r="D131" s="151">
        <v>4</v>
      </c>
      <c r="E131" s="151">
        <v>0</v>
      </c>
      <c r="F131" s="151">
        <v>0</v>
      </c>
      <c r="H131" s="158" t="s">
        <v>66</v>
      </c>
      <c r="I131" s="151">
        <f t="shared" si="32"/>
        <v>42.857142857142854</v>
      </c>
      <c r="J131" s="151">
        <f t="shared" si="33"/>
        <v>57.142857142857139</v>
      </c>
      <c r="K131" s="151">
        <f t="shared" si="34"/>
        <v>0</v>
      </c>
      <c r="L131" s="151">
        <f t="shared" si="35"/>
        <v>0</v>
      </c>
    </row>
    <row r="132" spans="2:12" ht="16.5" thickBot="1" x14ac:dyDescent="0.3">
      <c r="B132" s="158" t="s">
        <v>67</v>
      </c>
      <c r="C132" s="151">
        <v>5</v>
      </c>
      <c r="D132" s="151">
        <v>2</v>
      </c>
      <c r="E132" s="151">
        <v>0</v>
      </c>
      <c r="F132" s="151">
        <v>0</v>
      </c>
      <c r="H132" s="158" t="s">
        <v>67</v>
      </c>
      <c r="I132" s="151">
        <f t="shared" si="32"/>
        <v>71.428571428571431</v>
      </c>
      <c r="J132" s="151">
        <f t="shared" si="33"/>
        <v>28.571428571428569</v>
      </c>
      <c r="K132" s="151">
        <f t="shared" si="34"/>
        <v>0</v>
      </c>
      <c r="L132" s="151">
        <f t="shared" si="35"/>
        <v>0</v>
      </c>
    </row>
    <row r="133" spans="2:12" ht="16.5" thickBot="1" x14ac:dyDescent="0.3">
      <c r="B133" s="158" t="s">
        <v>68</v>
      </c>
      <c r="C133" s="151">
        <v>5</v>
      </c>
      <c r="D133" s="151">
        <v>2</v>
      </c>
      <c r="E133" s="151">
        <v>0</v>
      </c>
      <c r="F133" s="151">
        <v>0</v>
      </c>
      <c r="H133" s="158" t="s">
        <v>68</v>
      </c>
      <c r="I133" s="151">
        <f t="shared" si="32"/>
        <v>71.428571428571431</v>
      </c>
      <c r="J133" s="151">
        <f t="shared" si="33"/>
        <v>28.571428571428569</v>
      </c>
      <c r="K133" s="151">
        <f t="shared" si="34"/>
        <v>0</v>
      </c>
      <c r="L133" s="151">
        <f t="shared" si="35"/>
        <v>0</v>
      </c>
    </row>
    <row r="134" spans="2:12" ht="16.5" thickBot="1" x14ac:dyDescent="0.3">
      <c r="B134" s="158" t="s">
        <v>69</v>
      </c>
      <c r="C134" s="151">
        <v>4</v>
      </c>
      <c r="D134" s="151">
        <v>3</v>
      </c>
      <c r="E134" s="151">
        <v>0</v>
      </c>
      <c r="F134" s="151">
        <v>0</v>
      </c>
      <c r="H134" s="158" t="s">
        <v>69</v>
      </c>
      <c r="I134" s="151">
        <f t="shared" si="32"/>
        <v>57.142857142857139</v>
      </c>
      <c r="J134" s="151">
        <f t="shared" si="33"/>
        <v>42.857142857142854</v>
      </c>
      <c r="K134" s="151">
        <f t="shared" si="34"/>
        <v>0</v>
      </c>
      <c r="L134" s="151">
        <f t="shared" si="35"/>
        <v>0</v>
      </c>
    </row>
    <row r="135" spans="2:12" ht="16.5" thickBot="1" x14ac:dyDescent="0.3">
      <c r="B135" s="158" t="s">
        <v>70</v>
      </c>
      <c r="C135" s="151">
        <v>4</v>
      </c>
      <c r="D135" s="151">
        <v>3</v>
      </c>
      <c r="E135" s="151">
        <v>0</v>
      </c>
      <c r="F135" s="151">
        <v>0</v>
      </c>
      <c r="H135" s="158" t="s">
        <v>70</v>
      </c>
      <c r="I135" s="151">
        <f t="shared" si="32"/>
        <v>57.142857142857139</v>
      </c>
      <c r="J135" s="151">
        <f t="shared" si="33"/>
        <v>42.857142857142854</v>
      </c>
      <c r="K135" s="151">
        <f t="shared" si="34"/>
        <v>0</v>
      </c>
      <c r="L135" s="151">
        <f t="shared" si="35"/>
        <v>0</v>
      </c>
    </row>
    <row r="136" spans="2:12" ht="16.5" thickBot="1" x14ac:dyDescent="0.3">
      <c r="B136" s="158" t="s">
        <v>71</v>
      </c>
      <c r="C136" s="151">
        <v>5</v>
      </c>
      <c r="D136" s="151">
        <v>2</v>
      </c>
      <c r="E136" s="151">
        <v>0</v>
      </c>
      <c r="F136" s="151">
        <v>0</v>
      </c>
      <c r="H136" s="158" t="s">
        <v>71</v>
      </c>
      <c r="I136" s="151">
        <f t="shared" si="32"/>
        <v>71.428571428571431</v>
      </c>
      <c r="J136" s="151">
        <f t="shared" si="33"/>
        <v>28.571428571428569</v>
      </c>
      <c r="K136" s="151">
        <f t="shared" si="34"/>
        <v>0</v>
      </c>
      <c r="L136" s="151">
        <f t="shared" si="35"/>
        <v>0</v>
      </c>
    </row>
    <row r="138" spans="2:12" ht="16.5" thickBot="1" x14ac:dyDescent="0.3">
      <c r="B138" s="162" t="s">
        <v>204</v>
      </c>
      <c r="C138" s="162"/>
      <c r="D138" s="162"/>
      <c r="E138" s="162"/>
      <c r="F138" s="162"/>
    </row>
    <row r="139" spans="2:12" ht="30.75" customHeight="1" thickBot="1" x14ac:dyDescent="0.3">
      <c r="B139" s="152" t="s">
        <v>194</v>
      </c>
      <c r="C139" s="155" t="s">
        <v>195</v>
      </c>
      <c r="D139" s="154"/>
      <c r="E139" s="154"/>
      <c r="F139" s="156"/>
      <c r="H139" s="152" t="s">
        <v>194</v>
      </c>
      <c r="I139" s="155" t="s">
        <v>196</v>
      </c>
      <c r="J139" s="154"/>
      <c r="K139" s="154"/>
      <c r="L139" s="156"/>
    </row>
    <row r="140" spans="2:12" ht="16.5" thickBot="1" x14ac:dyDescent="0.3">
      <c r="B140" s="153"/>
      <c r="C140" s="149" t="s">
        <v>4</v>
      </c>
      <c r="D140" s="149" t="s">
        <v>3</v>
      </c>
      <c r="E140" s="149" t="s">
        <v>5</v>
      </c>
      <c r="F140" s="149" t="s">
        <v>6</v>
      </c>
      <c r="H140" s="153"/>
      <c r="I140" s="149" t="s">
        <v>4</v>
      </c>
      <c r="J140" s="149" t="s">
        <v>3</v>
      </c>
      <c r="K140" s="149" t="s">
        <v>5</v>
      </c>
      <c r="L140" s="149" t="s">
        <v>6</v>
      </c>
    </row>
    <row r="141" spans="2:12" ht="16.5" thickBot="1" x14ac:dyDescent="0.3">
      <c r="B141" s="158" t="s">
        <v>62</v>
      </c>
      <c r="C141" s="151">
        <v>6</v>
      </c>
      <c r="D141" s="151">
        <v>1</v>
      </c>
      <c r="E141" s="151">
        <v>0</v>
      </c>
      <c r="F141" s="151">
        <v>0</v>
      </c>
      <c r="H141" s="158" t="s">
        <v>62</v>
      </c>
      <c r="I141" s="151">
        <f>SUM(C141/7)*100</f>
        <v>85.714285714285708</v>
      </c>
      <c r="J141" s="151">
        <f>SUM(D141/7)*100</f>
        <v>14.285714285714285</v>
      </c>
      <c r="K141" s="151">
        <f>SUM(E141/7)*100</f>
        <v>0</v>
      </c>
      <c r="L141" s="151">
        <f>SUM(F141/7)*100</f>
        <v>0</v>
      </c>
    </row>
    <row r="142" spans="2:12" ht="16.5" thickBot="1" x14ac:dyDescent="0.3">
      <c r="B142" s="158" t="s">
        <v>63</v>
      </c>
      <c r="C142" s="151">
        <v>6</v>
      </c>
      <c r="D142" s="151">
        <v>1</v>
      </c>
      <c r="E142" s="151">
        <v>0</v>
      </c>
      <c r="F142" s="151">
        <v>0</v>
      </c>
      <c r="H142" s="158" t="s">
        <v>63</v>
      </c>
      <c r="I142" s="151">
        <f t="shared" ref="I142:I150" si="36">SUM(C142/7)*100</f>
        <v>85.714285714285708</v>
      </c>
      <c r="J142" s="151">
        <f t="shared" ref="J142:J150" si="37">SUM(D142/7)*100</f>
        <v>14.285714285714285</v>
      </c>
      <c r="K142" s="151">
        <f t="shared" ref="K142:K150" si="38">SUM(E142/7)*100</f>
        <v>0</v>
      </c>
      <c r="L142" s="151">
        <f t="shared" ref="L142:L150" si="39">SUM(F142/7)*100</f>
        <v>0</v>
      </c>
    </row>
    <row r="143" spans="2:12" ht="16.5" thickBot="1" x14ac:dyDescent="0.3">
      <c r="B143" s="158" t="s">
        <v>64</v>
      </c>
      <c r="C143" s="151">
        <v>5</v>
      </c>
      <c r="D143" s="151">
        <v>2</v>
      </c>
      <c r="E143" s="151">
        <v>0</v>
      </c>
      <c r="F143" s="151">
        <v>0</v>
      </c>
      <c r="H143" s="158" t="s">
        <v>64</v>
      </c>
      <c r="I143" s="151">
        <f t="shared" si="36"/>
        <v>71.428571428571431</v>
      </c>
      <c r="J143" s="151">
        <f t="shared" si="37"/>
        <v>28.571428571428569</v>
      </c>
      <c r="K143" s="151">
        <f t="shared" si="38"/>
        <v>0</v>
      </c>
      <c r="L143" s="151">
        <f t="shared" si="39"/>
        <v>0</v>
      </c>
    </row>
    <row r="144" spans="2:12" ht="16.5" thickBot="1" x14ac:dyDescent="0.3">
      <c r="B144" s="158" t="s">
        <v>65</v>
      </c>
      <c r="C144" s="151">
        <v>6</v>
      </c>
      <c r="D144" s="151">
        <v>1</v>
      </c>
      <c r="E144" s="151">
        <v>0</v>
      </c>
      <c r="F144" s="151">
        <v>0</v>
      </c>
      <c r="H144" s="158" t="s">
        <v>65</v>
      </c>
      <c r="I144" s="151">
        <f t="shared" si="36"/>
        <v>85.714285714285708</v>
      </c>
      <c r="J144" s="151">
        <f t="shared" si="37"/>
        <v>14.285714285714285</v>
      </c>
      <c r="K144" s="151">
        <f t="shared" si="38"/>
        <v>0</v>
      </c>
      <c r="L144" s="151">
        <f t="shared" si="39"/>
        <v>0</v>
      </c>
    </row>
    <row r="145" spans="2:12" ht="16.5" thickBot="1" x14ac:dyDescent="0.3">
      <c r="B145" s="158" t="s">
        <v>66</v>
      </c>
      <c r="C145" s="151">
        <v>5</v>
      </c>
      <c r="D145" s="151">
        <v>2</v>
      </c>
      <c r="E145" s="151">
        <v>0</v>
      </c>
      <c r="F145" s="151">
        <v>0</v>
      </c>
      <c r="H145" s="158" t="s">
        <v>66</v>
      </c>
      <c r="I145" s="151">
        <f t="shared" si="36"/>
        <v>71.428571428571431</v>
      </c>
      <c r="J145" s="151">
        <f t="shared" si="37"/>
        <v>28.571428571428569</v>
      </c>
      <c r="K145" s="151">
        <f t="shared" si="38"/>
        <v>0</v>
      </c>
      <c r="L145" s="151">
        <f t="shared" si="39"/>
        <v>0</v>
      </c>
    </row>
    <row r="146" spans="2:12" ht="16.5" thickBot="1" x14ac:dyDescent="0.3">
      <c r="B146" s="158" t="s">
        <v>67</v>
      </c>
      <c r="C146" s="151">
        <v>6</v>
      </c>
      <c r="D146" s="151">
        <v>1</v>
      </c>
      <c r="E146" s="151">
        <v>0</v>
      </c>
      <c r="F146" s="151">
        <v>0</v>
      </c>
      <c r="H146" s="158" t="s">
        <v>67</v>
      </c>
      <c r="I146" s="151">
        <f t="shared" si="36"/>
        <v>85.714285714285708</v>
      </c>
      <c r="J146" s="151">
        <f t="shared" si="37"/>
        <v>14.285714285714285</v>
      </c>
      <c r="K146" s="151">
        <f t="shared" si="38"/>
        <v>0</v>
      </c>
      <c r="L146" s="151">
        <f t="shared" si="39"/>
        <v>0</v>
      </c>
    </row>
    <row r="147" spans="2:12" ht="16.5" thickBot="1" x14ac:dyDescent="0.3">
      <c r="B147" s="158" t="s">
        <v>68</v>
      </c>
      <c r="C147" s="151">
        <v>2</v>
      </c>
      <c r="D147" s="151">
        <v>5</v>
      </c>
      <c r="E147" s="151">
        <v>0</v>
      </c>
      <c r="F147" s="151">
        <v>0</v>
      </c>
      <c r="H147" s="158" t="s">
        <v>68</v>
      </c>
      <c r="I147" s="151">
        <f t="shared" si="36"/>
        <v>28.571428571428569</v>
      </c>
      <c r="J147" s="151">
        <f t="shared" si="37"/>
        <v>71.428571428571431</v>
      </c>
      <c r="K147" s="151">
        <f t="shared" si="38"/>
        <v>0</v>
      </c>
      <c r="L147" s="151">
        <f t="shared" si="39"/>
        <v>0</v>
      </c>
    </row>
    <row r="148" spans="2:12" ht="16.5" thickBot="1" x14ac:dyDescent="0.3">
      <c r="B148" s="158" t="s">
        <v>69</v>
      </c>
      <c r="C148" s="151">
        <v>3</v>
      </c>
      <c r="D148" s="151">
        <v>4</v>
      </c>
      <c r="E148" s="151">
        <v>0</v>
      </c>
      <c r="F148" s="151">
        <v>0</v>
      </c>
      <c r="H148" s="158" t="s">
        <v>69</v>
      </c>
      <c r="I148" s="151">
        <f t="shared" si="36"/>
        <v>42.857142857142854</v>
      </c>
      <c r="J148" s="151">
        <f t="shared" si="37"/>
        <v>57.142857142857139</v>
      </c>
      <c r="K148" s="151">
        <f t="shared" si="38"/>
        <v>0</v>
      </c>
      <c r="L148" s="151">
        <f t="shared" si="39"/>
        <v>0</v>
      </c>
    </row>
    <row r="149" spans="2:12" ht="16.5" thickBot="1" x14ac:dyDescent="0.3">
      <c r="B149" s="158" t="s">
        <v>70</v>
      </c>
      <c r="C149" s="151">
        <v>3</v>
      </c>
      <c r="D149" s="151">
        <v>4</v>
      </c>
      <c r="E149" s="151">
        <v>0</v>
      </c>
      <c r="F149" s="151">
        <v>0</v>
      </c>
      <c r="H149" s="158" t="s">
        <v>70</v>
      </c>
      <c r="I149" s="151">
        <f t="shared" si="36"/>
        <v>42.857142857142854</v>
      </c>
      <c r="J149" s="151">
        <f t="shared" si="37"/>
        <v>57.142857142857139</v>
      </c>
      <c r="K149" s="151">
        <f t="shared" si="38"/>
        <v>0</v>
      </c>
      <c r="L149" s="151">
        <f t="shared" si="39"/>
        <v>0</v>
      </c>
    </row>
    <row r="150" spans="2:12" ht="16.5" thickBot="1" x14ac:dyDescent="0.3">
      <c r="B150" s="158" t="s">
        <v>71</v>
      </c>
      <c r="C150" s="151">
        <v>5</v>
      </c>
      <c r="D150" s="151">
        <v>2</v>
      </c>
      <c r="E150" s="151">
        <v>0</v>
      </c>
      <c r="F150" s="151">
        <v>0</v>
      </c>
      <c r="H150" s="158" t="s">
        <v>71</v>
      </c>
      <c r="I150" s="151">
        <f t="shared" si="36"/>
        <v>71.428571428571431</v>
      </c>
      <c r="J150" s="151">
        <f t="shared" si="37"/>
        <v>28.571428571428569</v>
      </c>
      <c r="K150" s="151">
        <f t="shared" si="38"/>
        <v>0</v>
      </c>
      <c r="L150" s="151">
        <f t="shared" si="39"/>
        <v>0</v>
      </c>
    </row>
    <row r="152" spans="2:12" ht="16.5" thickBot="1" x14ac:dyDescent="0.3">
      <c r="B152" s="162" t="s">
        <v>205</v>
      </c>
      <c r="C152" s="162"/>
      <c r="D152" s="162"/>
      <c r="E152" s="162"/>
      <c r="F152" s="162"/>
    </row>
    <row r="153" spans="2:12" ht="30.75" customHeight="1" thickBot="1" x14ac:dyDescent="0.3">
      <c r="B153" s="152" t="s">
        <v>194</v>
      </c>
      <c r="C153" s="155" t="s">
        <v>195</v>
      </c>
      <c r="D153" s="154"/>
      <c r="E153" s="154"/>
      <c r="F153" s="156"/>
      <c r="H153" s="152" t="s">
        <v>194</v>
      </c>
      <c r="I153" s="155" t="s">
        <v>196</v>
      </c>
      <c r="J153" s="154"/>
      <c r="K153" s="154"/>
      <c r="L153" s="156"/>
    </row>
    <row r="154" spans="2:12" ht="16.5" thickBot="1" x14ac:dyDescent="0.3">
      <c r="B154" s="153"/>
      <c r="C154" s="149" t="s">
        <v>4</v>
      </c>
      <c r="D154" s="149" t="s">
        <v>3</v>
      </c>
      <c r="E154" s="149" t="s">
        <v>5</v>
      </c>
      <c r="F154" s="149" t="s">
        <v>6</v>
      </c>
      <c r="H154" s="153"/>
      <c r="I154" s="149" t="s">
        <v>4</v>
      </c>
      <c r="J154" s="149" t="s">
        <v>3</v>
      </c>
      <c r="K154" s="149" t="s">
        <v>5</v>
      </c>
      <c r="L154" s="149" t="s">
        <v>6</v>
      </c>
    </row>
    <row r="155" spans="2:12" ht="16.5" thickBot="1" x14ac:dyDescent="0.3">
      <c r="B155" s="158" t="s">
        <v>62</v>
      </c>
      <c r="C155" s="151">
        <v>5</v>
      </c>
      <c r="D155" s="151">
        <v>2</v>
      </c>
      <c r="E155" s="151">
        <v>0</v>
      </c>
      <c r="F155" s="151">
        <v>0</v>
      </c>
      <c r="H155" s="158" t="s">
        <v>62</v>
      </c>
      <c r="I155" s="151">
        <f>SUM(C155/7)*100</f>
        <v>71.428571428571431</v>
      </c>
      <c r="J155" s="151">
        <f>SUM(D155/7)*100</f>
        <v>28.571428571428569</v>
      </c>
      <c r="K155" s="151">
        <f>SUM(E155/7)*100</f>
        <v>0</v>
      </c>
      <c r="L155" s="151">
        <f>SUM(F155/7)*100</f>
        <v>0</v>
      </c>
    </row>
    <row r="156" spans="2:12" ht="16.5" thickBot="1" x14ac:dyDescent="0.3">
      <c r="B156" s="158" t="s">
        <v>63</v>
      </c>
      <c r="C156" s="151">
        <v>5</v>
      </c>
      <c r="D156" s="151">
        <v>2</v>
      </c>
      <c r="E156" s="151">
        <v>0</v>
      </c>
      <c r="F156" s="151">
        <v>0</v>
      </c>
      <c r="H156" s="158" t="s">
        <v>63</v>
      </c>
      <c r="I156" s="151">
        <f t="shared" ref="I156:I164" si="40">SUM(C156/7)*100</f>
        <v>71.428571428571431</v>
      </c>
      <c r="J156" s="151">
        <f t="shared" ref="J156:J164" si="41">SUM(D156/7)*100</f>
        <v>28.571428571428569</v>
      </c>
      <c r="K156" s="151">
        <f t="shared" ref="K156:K164" si="42">SUM(E156/7)*100</f>
        <v>0</v>
      </c>
      <c r="L156" s="151">
        <f t="shared" ref="L156:L164" si="43">SUM(F156/7)*100</f>
        <v>0</v>
      </c>
    </row>
    <row r="157" spans="2:12" ht="16.5" thickBot="1" x14ac:dyDescent="0.3">
      <c r="B157" s="158" t="s">
        <v>64</v>
      </c>
      <c r="C157" s="151">
        <v>5</v>
      </c>
      <c r="D157" s="151">
        <v>2</v>
      </c>
      <c r="E157" s="151">
        <v>0</v>
      </c>
      <c r="F157" s="151">
        <v>0</v>
      </c>
      <c r="H157" s="158" t="s">
        <v>64</v>
      </c>
      <c r="I157" s="151">
        <f t="shared" si="40"/>
        <v>71.428571428571431</v>
      </c>
      <c r="J157" s="151">
        <f t="shared" si="41"/>
        <v>28.571428571428569</v>
      </c>
      <c r="K157" s="151">
        <f t="shared" si="42"/>
        <v>0</v>
      </c>
      <c r="L157" s="151">
        <f t="shared" si="43"/>
        <v>0</v>
      </c>
    </row>
    <row r="158" spans="2:12" ht="16.5" thickBot="1" x14ac:dyDescent="0.3">
      <c r="B158" s="158" t="s">
        <v>65</v>
      </c>
      <c r="C158" s="151">
        <v>3</v>
      </c>
      <c r="D158" s="151">
        <v>4</v>
      </c>
      <c r="E158" s="151">
        <v>0</v>
      </c>
      <c r="F158" s="151">
        <v>0</v>
      </c>
      <c r="H158" s="158" t="s">
        <v>65</v>
      </c>
      <c r="I158" s="151">
        <f t="shared" si="40"/>
        <v>42.857142857142854</v>
      </c>
      <c r="J158" s="151">
        <f t="shared" si="41"/>
        <v>57.142857142857139</v>
      </c>
      <c r="K158" s="151">
        <f t="shared" si="42"/>
        <v>0</v>
      </c>
      <c r="L158" s="151">
        <f t="shared" si="43"/>
        <v>0</v>
      </c>
    </row>
    <row r="159" spans="2:12" ht="16.5" thickBot="1" x14ac:dyDescent="0.3">
      <c r="B159" s="158" t="s">
        <v>66</v>
      </c>
      <c r="C159" s="151">
        <v>4</v>
      </c>
      <c r="D159" s="151">
        <v>3</v>
      </c>
      <c r="E159" s="151">
        <v>0</v>
      </c>
      <c r="F159" s="151">
        <v>0</v>
      </c>
      <c r="H159" s="158" t="s">
        <v>66</v>
      </c>
      <c r="I159" s="151">
        <f t="shared" si="40"/>
        <v>57.142857142857139</v>
      </c>
      <c r="J159" s="151">
        <f t="shared" si="41"/>
        <v>42.857142857142854</v>
      </c>
      <c r="K159" s="151">
        <f t="shared" si="42"/>
        <v>0</v>
      </c>
      <c r="L159" s="151">
        <f t="shared" si="43"/>
        <v>0</v>
      </c>
    </row>
    <row r="160" spans="2:12" ht="16.5" thickBot="1" x14ac:dyDescent="0.3">
      <c r="B160" s="158" t="s">
        <v>67</v>
      </c>
      <c r="C160" s="151">
        <v>4</v>
      </c>
      <c r="D160" s="151">
        <v>3</v>
      </c>
      <c r="E160" s="151">
        <v>0</v>
      </c>
      <c r="F160" s="151">
        <v>0</v>
      </c>
      <c r="H160" s="158" t="s">
        <v>67</v>
      </c>
      <c r="I160" s="151">
        <f t="shared" si="40"/>
        <v>57.142857142857139</v>
      </c>
      <c r="J160" s="151">
        <f t="shared" si="41"/>
        <v>42.857142857142854</v>
      </c>
      <c r="K160" s="151">
        <f t="shared" si="42"/>
        <v>0</v>
      </c>
      <c r="L160" s="151">
        <f t="shared" si="43"/>
        <v>0</v>
      </c>
    </row>
    <row r="161" spans="2:12" ht="16.5" thickBot="1" x14ac:dyDescent="0.3">
      <c r="B161" s="158" t="s">
        <v>68</v>
      </c>
      <c r="C161" s="151">
        <v>4</v>
      </c>
      <c r="D161" s="151">
        <v>3</v>
      </c>
      <c r="E161" s="151">
        <v>0</v>
      </c>
      <c r="F161" s="151">
        <v>0</v>
      </c>
      <c r="H161" s="158" t="s">
        <v>68</v>
      </c>
      <c r="I161" s="151">
        <f t="shared" si="40"/>
        <v>57.142857142857139</v>
      </c>
      <c r="J161" s="151">
        <f t="shared" si="41"/>
        <v>42.857142857142854</v>
      </c>
      <c r="K161" s="151">
        <f t="shared" si="42"/>
        <v>0</v>
      </c>
      <c r="L161" s="151">
        <f t="shared" si="43"/>
        <v>0</v>
      </c>
    </row>
    <row r="162" spans="2:12" ht="16.5" thickBot="1" x14ac:dyDescent="0.3">
      <c r="B162" s="158" t="s">
        <v>69</v>
      </c>
      <c r="C162" s="151">
        <v>4</v>
      </c>
      <c r="D162" s="151">
        <v>3</v>
      </c>
      <c r="E162" s="151">
        <v>0</v>
      </c>
      <c r="F162" s="151">
        <v>0</v>
      </c>
      <c r="H162" s="158" t="s">
        <v>69</v>
      </c>
      <c r="I162" s="151">
        <f t="shared" si="40"/>
        <v>57.142857142857139</v>
      </c>
      <c r="J162" s="151">
        <f t="shared" si="41"/>
        <v>42.857142857142854</v>
      </c>
      <c r="K162" s="151">
        <f t="shared" si="42"/>
        <v>0</v>
      </c>
      <c r="L162" s="151">
        <f t="shared" si="43"/>
        <v>0</v>
      </c>
    </row>
    <row r="163" spans="2:12" ht="16.5" thickBot="1" x14ac:dyDescent="0.3">
      <c r="B163" s="158" t="s">
        <v>70</v>
      </c>
      <c r="C163" s="151">
        <v>4</v>
      </c>
      <c r="D163" s="151">
        <v>3</v>
      </c>
      <c r="E163" s="151">
        <v>0</v>
      </c>
      <c r="F163" s="151">
        <v>0</v>
      </c>
      <c r="H163" s="158" t="s">
        <v>70</v>
      </c>
      <c r="I163" s="151">
        <f t="shared" si="40"/>
        <v>57.142857142857139</v>
      </c>
      <c r="J163" s="151">
        <f t="shared" si="41"/>
        <v>42.857142857142854</v>
      </c>
      <c r="K163" s="151">
        <f t="shared" si="42"/>
        <v>0</v>
      </c>
      <c r="L163" s="151">
        <f t="shared" si="43"/>
        <v>0</v>
      </c>
    </row>
    <row r="164" spans="2:12" ht="16.5" thickBot="1" x14ac:dyDescent="0.3">
      <c r="B164" s="158" t="s">
        <v>71</v>
      </c>
      <c r="C164" s="151">
        <v>7</v>
      </c>
      <c r="D164" s="151">
        <v>0</v>
      </c>
      <c r="E164" s="151">
        <v>0</v>
      </c>
      <c r="F164" s="151">
        <v>0</v>
      </c>
      <c r="H164" s="158" t="s">
        <v>71</v>
      </c>
      <c r="I164" s="151">
        <f t="shared" si="40"/>
        <v>100</v>
      </c>
      <c r="J164" s="151">
        <f t="shared" si="41"/>
        <v>0</v>
      </c>
      <c r="K164" s="151">
        <f t="shared" si="42"/>
        <v>0</v>
      </c>
      <c r="L164" s="151">
        <f t="shared" si="43"/>
        <v>0</v>
      </c>
    </row>
    <row r="166" spans="2:12" ht="16.5" thickBot="1" x14ac:dyDescent="0.3">
      <c r="B166" s="162" t="s">
        <v>199</v>
      </c>
      <c r="C166" s="162"/>
      <c r="D166" s="162"/>
      <c r="E166" s="162"/>
      <c r="F166" s="162"/>
    </row>
    <row r="167" spans="2:12" ht="30.75" customHeight="1" thickBot="1" x14ac:dyDescent="0.3">
      <c r="B167" s="152" t="s">
        <v>194</v>
      </c>
      <c r="C167" s="155" t="s">
        <v>195</v>
      </c>
      <c r="D167" s="154"/>
      <c r="E167" s="154"/>
      <c r="F167" s="156"/>
      <c r="H167" s="152" t="s">
        <v>194</v>
      </c>
      <c r="I167" s="155" t="s">
        <v>196</v>
      </c>
      <c r="J167" s="154"/>
      <c r="K167" s="154"/>
      <c r="L167" s="156"/>
    </row>
    <row r="168" spans="2:12" ht="16.5" thickBot="1" x14ac:dyDescent="0.3">
      <c r="B168" s="153"/>
      <c r="C168" s="149" t="s">
        <v>4</v>
      </c>
      <c r="D168" s="149" t="s">
        <v>3</v>
      </c>
      <c r="E168" s="149" t="s">
        <v>5</v>
      </c>
      <c r="F168" s="149" t="s">
        <v>6</v>
      </c>
      <c r="H168" s="153"/>
      <c r="I168" s="149" t="s">
        <v>4</v>
      </c>
      <c r="J168" s="149" t="s">
        <v>3</v>
      </c>
      <c r="K168" s="149" t="s">
        <v>5</v>
      </c>
      <c r="L168" s="149" t="s">
        <v>6</v>
      </c>
    </row>
    <row r="169" spans="2:12" ht="16.5" thickBot="1" x14ac:dyDescent="0.3">
      <c r="B169" s="150" t="s">
        <v>62</v>
      </c>
      <c r="C169" s="151">
        <v>14</v>
      </c>
      <c r="D169" s="151">
        <v>9</v>
      </c>
      <c r="E169" s="151">
        <v>0</v>
      </c>
      <c r="F169" s="151">
        <v>0</v>
      </c>
      <c r="H169" s="150" t="s">
        <v>62</v>
      </c>
      <c r="I169" s="151">
        <f>SUM(C169/23)*100</f>
        <v>60.869565217391312</v>
      </c>
      <c r="J169" s="151">
        <f>SUM(D169/23)*100</f>
        <v>39.130434782608695</v>
      </c>
      <c r="K169" s="151">
        <f>SUM(E169/23)*100</f>
        <v>0</v>
      </c>
      <c r="L169" s="151">
        <f>SUM(F169/23)*100</f>
        <v>0</v>
      </c>
    </row>
    <row r="170" spans="2:12" ht="16.5" thickBot="1" x14ac:dyDescent="0.3">
      <c r="B170" s="150" t="s">
        <v>63</v>
      </c>
      <c r="C170" s="151">
        <v>16</v>
      </c>
      <c r="D170" s="151">
        <v>7</v>
      </c>
      <c r="E170" s="151">
        <v>0</v>
      </c>
      <c r="F170" s="151">
        <v>0</v>
      </c>
      <c r="H170" s="150" t="s">
        <v>63</v>
      </c>
      <c r="I170" s="151">
        <f t="shared" ref="I170:I180" si="44">SUM(C170/23)*100</f>
        <v>69.565217391304344</v>
      </c>
      <c r="J170" s="151">
        <f t="shared" ref="J170:J180" si="45">SUM(D170/23)*100</f>
        <v>30.434782608695656</v>
      </c>
      <c r="K170" s="151">
        <f t="shared" ref="K170:K180" si="46">SUM(E170/23)*100</f>
        <v>0</v>
      </c>
      <c r="L170" s="151">
        <f t="shared" ref="L170:L180" si="47">SUM(F170/23)*100</f>
        <v>0</v>
      </c>
    </row>
    <row r="171" spans="2:12" ht="16.5" thickBot="1" x14ac:dyDescent="0.3">
      <c r="B171" s="150" t="s">
        <v>64</v>
      </c>
      <c r="C171" s="151">
        <v>13</v>
      </c>
      <c r="D171" s="151">
        <v>10</v>
      </c>
      <c r="E171" s="151">
        <v>0</v>
      </c>
      <c r="F171" s="151">
        <v>0</v>
      </c>
      <c r="H171" s="150" t="s">
        <v>64</v>
      </c>
      <c r="I171" s="151">
        <f t="shared" si="44"/>
        <v>56.521739130434781</v>
      </c>
      <c r="J171" s="151">
        <f t="shared" si="45"/>
        <v>43.478260869565219</v>
      </c>
      <c r="K171" s="151">
        <f t="shared" si="46"/>
        <v>0</v>
      </c>
      <c r="L171" s="151">
        <f t="shared" si="47"/>
        <v>0</v>
      </c>
    </row>
    <row r="172" spans="2:12" ht="16.5" thickBot="1" x14ac:dyDescent="0.3">
      <c r="B172" s="150" t="s">
        <v>65</v>
      </c>
      <c r="C172" s="151">
        <v>12</v>
      </c>
      <c r="D172" s="151">
        <v>11</v>
      </c>
      <c r="E172" s="151">
        <v>0</v>
      </c>
      <c r="F172" s="151">
        <v>0</v>
      </c>
      <c r="H172" s="150" t="s">
        <v>65</v>
      </c>
      <c r="I172" s="151">
        <f t="shared" si="44"/>
        <v>52.173913043478258</v>
      </c>
      <c r="J172" s="151">
        <f t="shared" si="45"/>
        <v>47.826086956521742</v>
      </c>
      <c r="K172" s="151">
        <f t="shared" si="46"/>
        <v>0</v>
      </c>
      <c r="L172" s="151">
        <f t="shared" si="47"/>
        <v>0</v>
      </c>
    </row>
    <row r="173" spans="2:12" ht="16.5" thickBot="1" x14ac:dyDescent="0.3">
      <c r="B173" s="150" t="s">
        <v>66</v>
      </c>
      <c r="C173" s="151">
        <v>6</v>
      </c>
      <c r="D173" s="151">
        <v>14</v>
      </c>
      <c r="E173" s="151">
        <v>3</v>
      </c>
      <c r="F173" s="151">
        <v>0</v>
      </c>
      <c r="H173" s="150" t="s">
        <v>66</v>
      </c>
      <c r="I173" s="151">
        <f t="shared" si="44"/>
        <v>26.086956521739129</v>
      </c>
      <c r="J173" s="151">
        <f t="shared" si="45"/>
        <v>60.869565217391312</v>
      </c>
      <c r="K173" s="151">
        <f t="shared" si="46"/>
        <v>13.043478260869565</v>
      </c>
      <c r="L173" s="151">
        <f t="shared" si="47"/>
        <v>0</v>
      </c>
    </row>
    <row r="174" spans="2:12" ht="16.5" thickBot="1" x14ac:dyDescent="0.3">
      <c r="B174" s="150" t="s">
        <v>67</v>
      </c>
      <c r="C174" s="151">
        <v>13</v>
      </c>
      <c r="D174" s="151">
        <v>10</v>
      </c>
      <c r="E174" s="151">
        <v>0</v>
      </c>
      <c r="F174" s="151">
        <v>0</v>
      </c>
      <c r="H174" s="150" t="s">
        <v>67</v>
      </c>
      <c r="I174" s="151">
        <f t="shared" si="44"/>
        <v>56.521739130434781</v>
      </c>
      <c r="J174" s="151">
        <f t="shared" si="45"/>
        <v>43.478260869565219</v>
      </c>
      <c r="K174" s="151">
        <f t="shared" si="46"/>
        <v>0</v>
      </c>
      <c r="L174" s="151">
        <f t="shared" si="47"/>
        <v>0</v>
      </c>
    </row>
    <row r="175" spans="2:12" ht="16.5" thickBot="1" x14ac:dyDescent="0.3">
      <c r="B175" s="150" t="s">
        <v>68</v>
      </c>
      <c r="C175" s="151">
        <v>13</v>
      </c>
      <c r="D175" s="151">
        <v>10</v>
      </c>
      <c r="E175" s="151">
        <v>0</v>
      </c>
      <c r="F175" s="151">
        <v>0</v>
      </c>
      <c r="H175" s="150" t="s">
        <v>68</v>
      </c>
      <c r="I175" s="151">
        <f t="shared" si="44"/>
        <v>56.521739130434781</v>
      </c>
      <c r="J175" s="151">
        <f t="shared" si="45"/>
        <v>43.478260869565219</v>
      </c>
      <c r="K175" s="151">
        <f t="shared" si="46"/>
        <v>0</v>
      </c>
      <c r="L175" s="151">
        <f t="shared" si="47"/>
        <v>0</v>
      </c>
    </row>
    <row r="176" spans="2:12" ht="16.5" thickBot="1" x14ac:dyDescent="0.3">
      <c r="B176" s="150" t="s">
        <v>69</v>
      </c>
      <c r="C176" s="151">
        <v>4</v>
      </c>
      <c r="D176" s="151">
        <v>6</v>
      </c>
      <c r="E176" s="151">
        <v>8</v>
      </c>
      <c r="F176" s="151">
        <v>5</v>
      </c>
      <c r="H176" s="150" t="s">
        <v>69</v>
      </c>
      <c r="I176" s="151">
        <f t="shared" si="44"/>
        <v>17.391304347826086</v>
      </c>
      <c r="J176" s="151">
        <f t="shared" si="45"/>
        <v>26.086956521739129</v>
      </c>
      <c r="K176" s="151">
        <f t="shared" si="46"/>
        <v>34.782608695652172</v>
      </c>
      <c r="L176" s="151">
        <f t="shared" si="47"/>
        <v>21.739130434782609</v>
      </c>
    </row>
    <row r="177" spans="2:12" ht="16.5" thickBot="1" x14ac:dyDescent="0.3">
      <c r="B177" s="150" t="s">
        <v>89</v>
      </c>
      <c r="C177" s="151">
        <v>7</v>
      </c>
      <c r="D177" s="151">
        <v>15</v>
      </c>
      <c r="E177" s="151">
        <v>1</v>
      </c>
      <c r="F177" s="151">
        <v>0</v>
      </c>
      <c r="H177" s="150" t="s">
        <v>89</v>
      </c>
      <c r="I177" s="151">
        <f t="shared" si="44"/>
        <v>30.434782608695656</v>
      </c>
      <c r="J177" s="151">
        <f t="shared" si="45"/>
        <v>65.217391304347828</v>
      </c>
      <c r="K177" s="151">
        <f t="shared" si="46"/>
        <v>4.3478260869565215</v>
      </c>
      <c r="L177" s="151">
        <f t="shared" si="47"/>
        <v>0</v>
      </c>
    </row>
    <row r="178" spans="2:12" ht="16.5" thickBot="1" x14ac:dyDescent="0.3">
      <c r="B178" s="150" t="s">
        <v>70</v>
      </c>
      <c r="C178" s="151">
        <v>14</v>
      </c>
      <c r="D178" s="151">
        <v>9</v>
      </c>
      <c r="E178" s="151">
        <v>0</v>
      </c>
      <c r="F178" s="151">
        <v>0</v>
      </c>
      <c r="H178" s="150" t="s">
        <v>70</v>
      </c>
      <c r="I178" s="151">
        <f t="shared" si="44"/>
        <v>60.869565217391312</v>
      </c>
      <c r="J178" s="151">
        <f t="shared" si="45"/>
        <v>39.130434782608695</v>
      </c>
      <c r="K178" s="151">
        <f t="shared" si="46"/>
        <v>0</v>
      </c>
      <c r="L178" s="151">
        <f t="shared" si="47"/>
        <v>0</v>
      </c>
    </row>
    <row r="179" spans="2:12" ht="16.5" thickBot="1" x14ac:dyDescent="0.3">
      <c r="B179" s="150" t="s">
        <v>71</v>
      </c>
      <c r="C179" s="151">
        <v>13</v>
      </c>
      <c r="D179" s="151">
        <v>10</v>
      </c>
      <c r="E179" s="151">
        <v>0</v>
      </c>
      <c r="F179" s="151">
        <v>0</v>
      </c>
      <c r="H179" s="150" t="s">
        <v>71</v>
      </c>
      <c r="I179" s="151">
        <f t="shared" si="44"/>
        <v>56.521739130434781</v>
      </c>
      <c r="J179" s="151">
        <f t="shared" si="45"/>
        <v>43.478260869565219</v>
      </c>
      <c r="K179" s="151">
        <f t="shared" si="46"/>
        <v>0</v>
      </c>
      <c r="L179" s="151">
        <f t="shared" si="47"/>
        <v>0</v>
      </c>
    </row>
    <row r="180" spans="2:12" ht="16.5" thickBot="1" x14ac:dyDescent="0.3">
      <c r="B180" s="150" t="s">
        <v>83</v>
      </c>
      <c r="C180" s="151">
        <v>11</v>
      </c>
      <c r="D180" s="151">
        <v>12</v>
      </c>
      <c r="E180" s="151">
        <v>0</v>
      </c>
      <c r="F180" s="151">
        <v>0</v>
      </c>
      <c r="H180" s="150" t="s">
        <v>83</v>
      </c>
      <c r="I180" s="151">
        <f t="shared" si="44"/>
        <v>47.826086956521742</v>
      </c>
      <c r="J180" s="151">
        <f t="shared" si="45"/>
        <v>52.173913043478258</v>
      </c>
      <c r="K180" s="151">
        <f t="shared" si="46"/>
        <v>0</v>
      </c>
      <c r="L180" s="151">
        <f t="shared" si="47"/>
        <v>0</v>
      </c>
    </row>
    <row r="182" spans="2:12" ht="18.75" customHeight="1" thickBot="1" x14ac:dyDescent="0.3">
      <c r="B182" s="162" t="s">
        <v>206</v>
      </c>
      <c r="C182" s="162"/>
      <c r="D182" s="162"/>
      <c r="E182" s="162"/>
      <c r="F182" s="162"/>
    </row>
    <row r="183" spans="2:12" ht="30.75" customHeight="1" thickBot="1" x14ac:dyDescent="0.3">
      <c r="B183" s="152" t="s">
        <v>194</v>
      </c>
      <c r="C183" s="155" t="s">
        <v>195</v>
      </c>
      <c r="D183" s="154"/>
      <c r="E183" s="154"/>
      <c r="F183" s="156"/>
      <c r="H183" s="152" t="s">
        <v>194</v>
      </c>
      <c r="I183" s="155" t="s">
        <v>196</v>
      </c>
      <c r="J183" s="154"/>
      <c r="K183" s="154"/>
      <c r="L183" s="156"/>
    </row>
    <row r="184" spans="2:12" ht="16.5" thickBot="1" x14ac:dyDescent="0.3">
      <c r="B184" s="153"/>
      <c r="C184" s="149" t="s">
        <v>4</v>
      </c>
      <c r="D184" s="149" t="s">
        <v>3</v>
      </c>
      <c r="E184" s="149" t="s">
        <v>5</v>
      </c>
      <c r="F184" s="149" t="s">
        <v>6</v>
      </c>
      <c r="H184" s="153"/>
      <c r="I184" s="149" t="s">
        <v>4</v>
      </c>
      <c r="J184" s="149" t="s">
        <v>3</v>
      </c>
      <c r="K184" s="149" t="s">
        <v>5</v>
      </c>
      <c r="L184" s="149" t="s">
        <v>6</v>
      </c>
    </row>
    <row r="185" spans="2:12" ht="16.5" thickBot="1" x14ac:dyDescent="0.3">
      <c r="B185" s="150" t="s">
        <v>62</v>
      </c>
      <c r="C185" s="151">
        <v>16</v>
      </c>
      <c r="D185" s="151">
        <v>7</v>
      </c>
      <c r="E185" s="151">
        <v>0</v>
      </c>
      <c r="F185" s="151">
        <v>0</v>
      </c>
      <c r="H185" s="150" t="s">
        <v>62</v>
      </c>
      <c r="I185" s="151">
        <f>SUM(C185/23)*100</f>
        <v>69.565217391304344</v>
      </c>
      <c r="J185" s="151">
        <f>SUM(D185/23)*100</f>
        <v>30.434782608695656</v>
      </c>
      <c r="K185" s="151">
        <f>SUM(E185/23)*100</f>
        <v>0</v>
      </c>
      <c r="L185" s="151">
        <f>SUM(F185/23)*100</f>
        <v>0</v>
      </c>
    </row>
    <row r="186" spans="2:12" ht="16.5" thickBot="1" x14ac:dyDescent="0.3">
      <c r="B186" s="150" t="s">
        <v>63</v>
      </c>
      <c r="C186" s="151">
        <v>11</v>
      </c>
      <c r="D186" s="151">
        <v>10</v>
      </c>
      <c r="E186" s="151">
        <v>1</v>
      </c>
      <c r="F186" s="151">
        <v>1</v>
      </c>
      <c r="H186" s="150" t="s">
        <v>63</v>
      </c>
      <c r="I186" s="151">
        <f t="shared" ref="I186:I197" si="48">SUM(C186/23)*100</f>
        <v>47.826086956521742</v>
      </c>
      <c r="J186" s="151">
        <f t="shared" ref="J186:J197" si="49">SUM(D186/23)*100</f>
        <v>43.478260869565219</v>
      </c>
      <c r="K186" s="151">
        <f t="shared" ref="K186:K197" si="50">SUM(E186/23)*100</f>
        <v>4.3478260869565215</v>
      </c>
      <c r="L186" s="151">
        <f t="shared" ref="L186:L197" si="51">SUM(F186/23)*100</f>
        <v>4.3478260869565215</v>
      </c>
    </row>
    <row r="187" spans="2:12" ht="16.5" thickBot="1" x14ac:dyDescent="0.3">
      <c r="B187" s="150" t="s">
        <v>64</v>
      </c>
      <c r="C187" s="151">
        <v>8</v>
      </c>
      <c r="D187" s="151">
        <v>11</v>
      </c>
      <c r="E187" s="151">
        <v>2</v>
      </c>
      <c r="F187" s="151">
        <v>2</v>
      </c>
      <c r="H187" s="150" t="s">
        <v>64</v>
      </c>
      <c r="I187" s="151">
        <f t="shared" si="48"/>
        <v>34.782608695652172</v>
      </c>
      <c r="J187" s="151">
        <f t="shared" si="49"/>
        <v>47.826086956521742</v>
      </c>
      <c r="K187" s="151">
        <f t="shared" si="50"/>
        <v>8.695652173913043</v>
      </c>
      <c r="L187" s="151">
        <f t="shared" si="51"/>
        <v>8.695652173913043</v>
      </c>
    </row>
    <row r="188" spans="2:12" ht="16.5" thickBot="1" x14ac:dyDescent="0.3">
      <c r="B188" s="150" t="s">
        <v>65</v>
      </c>
      <c r="C188" s="151">
        <v>11</v>
      </c>
      <c r="D188" s="151">
        <v>10</v>
      </c>
      <c r="E188" s="151">
        <v>1</v>
      </c>
      <c r="F188" s="151">
        <v>1</v>
      </c>
      <c r="H188" s="150" t="s">
        <v>65</v>
      </c>
      <c r="I188" s="151">
        <f t="shared" si="48"/>
        <v>47.826086956521742</v>
      </c>
      <c r="J188" s="151">
        <f t="shared" si="49"/>
        <v>43.478260869565219</v>
      </c>
      <c r="K188" s="151">
        <f t="shared" si="50"/>
        <v>4.3478260869565215</v>
      </c>
      <c r="L188" s="151">
        <f t="shared" si="51"/>
        <v>4.3478260869565215</v>
      </c>
    </row>
    <row r="189" spans="2:12" ht="16.5" thickBot="1" x14ac:dyDescent="0.3">
      <c r="B189" s="150" t="s">
        <v>66</v>
      </c>
      <c r="C189" s="151">
        <v>12</v>
      </c>
      <c r="D189" s="151">
        <v>11</v>
      </c>
      <c r="E189" s="151">
        <v>0</v>
      </c>
      <c r="F189" s="151">
        <v>0</v>
      </c>
      <c r="H189" s="150" t="s">
        <v>66</v>
      </c>
      <c r="I189" s="151">
        <f t="shared" si="48"/>
        <v>52.173913043478258</v>
      </c>
      <c r="J189" s="151">
        <f t="shared" si="49"/>
        <v>47.826086956521742</v>
      </c>
      <c r="K189" s="151">
        <f t="shared" si="50"/>
        <v>0</v>
      </c>
      <c r="L189" s="151">
        <f t="shared" si="51"/>
        <v>0</v>
      </c>
    </row>
    <row r="190" spans="2:12" ht="16.5" thickBot="1" x14ac:dyDescent="0.3">
      <c r="B190" s="150" t="s">
        <v>67</v>
      </c>
      <c r="C190" s="151">
        <v>12</v>
      </c>
      <c r="D190" s="151">
        <v>10</v>
      </c>
      <c r="E190" s="151">
        <v>1</v>
      </c>
      <c r="F190" s="151">
        <v>0</v>
      </c>
      <c r="H190" s="150" t="s">
        <v>67</v>
      </c>
      <c r="I190" s="151">
        <f t="shared" si="48"/>
        <v>52.173913043478258</v>
      </c>
      <c r="J190" s="151">
        <f t="shared" si="49"/>
        <v>43.478260869565219</v>
      </c>
      <c r="K190" s="151">
        <f t="shared" si="50"/>
        <v>4.3478260869565215</v>
      </c>
      <c r="L190" s="151">
        <f t="shared" si="51"/>
        <v>0</v>
      </c>
    </row>
    <row r="191" spans="2:12" ht="16.5" thickBot="1" x14ac:dyDescent="0.3">
      <c r="B191" s="150" t="s">
        <v>70</v>
      </c>
      <c r="C191" s="151">
        <v>14</v>
      </c>
      <c r="D191" s="151">
        <v>9</v>
      </c>
      <c r="E191" s="151">
        <v>0</v>
      </c>
      <c r="F191" s="151">
        <v>0</v>
      </c>
      <c r="H191" s="150" t="s">
        <v>70</v>
      </c>
      <c r="I191" s="151">
        <f t="shared" si="48"/>
        <v>60.869565217391312</v>
      </c>
      <c r="J191" s="151">
        <f t="shared" si="49"/>
        <v>39.130434782608695</v>
      </c>
      <c r="K191" s="151">
        <f t="shared" si="50"/>
        <v>0</v>
      </c>
      <c r="L191" s="151">
        <f t="shared" si="51"/>
        <v>0</v>
      </c>
    </row>
    <row r="192" spans="2:12" ht="16.5" thickBot="1" x14ac:dyDescent="0.3">
      <c r="B192" s="150" t="s">
        <v>71</v>
      </c>
      <c r="C192" s="151">
        <v>11</v>
      </c>
      <c r="D192" s="151">
        <v>10</v>
      </c>
      <c r="E192" s="151">
        <v>1</v>
      </c>
      <c r="F192" s="151">
        <v>1</v>
      </c>
      <c r="H192" s="150" t="s">
        <v>71</v>
      </c>
      <c r="I192" s="151">
        <f t="shared" si="48"/>
        <v>47.826086956521742</v>
      </c>
      <c r="J192" s="151">
        <f t="shared" si="49"/>
        <v>43.478260869565219</v>
      </c>
      <c r="K192" s="151">
        <f t="shared" si="50"/>
        <v>4.3478260869565215</v>
      </c>
      <c r="L192" s="151">
        <f t="shared" si="51"/>
        <v>4.3478260869565215</v>
      </c>
    </row>
    <row r="193" spans="2:12" ht="16.5" thickBot="1" x14ac:dyDescent="0.3">
      <c r="B193" s="150" t="s">
        <v>83</v>
      </c>
      <c r="C193" s="151">
        <v>10</v>
      </c>
      <c r="D193" s="151">
        <v>11</v>
      </c>
      <c r="E193" s="151">
        <v>1</v>
      </c>
      <c r="F193" s="151">
        <v>1</v>
      </c>
      <c r="H193" s="150" t="s">
        <v>83</v>
      </c>
      <c r="I193" s="151">
        <f t="shared" si="48"/>
        <v>43.478260869565219</v>
      </c>
      <c r="J193" s="151">
        <f t="shared" si="49"/>
        <v>47.826086956521742</v>
      </c>
      <c r="K193" s="151">
        <f t="shared" si="50"/>
        <v>4.3478260869565215</v>
      </c>
      <c r="L193" s="151">
        <f t="shared" si="51"/>
        <v>4.3478260869565215</v>
      </c>
    </row>
    <row r="194" spans="2:12" ht="16.5" thickBot="1" x14ac:dyDescent="0.3">
      <c r="B194" s="150" t="s">
        <v>101</v>
      </c>
      <c r="C194" s="151">
        <v>9</v>
      </c>
      <c r="D194" s="151">
        <v>13</v>
      </c>
      <c r="E194" s="151">
        <v>0</v>
      </c>
      <c r="F194" s="151">
        <v>1</v>
      </c>
      <c r="H194" s="150" t="s">
        <v>101</v>
      </c>
      <c r="I194" s="151">
        <f t="shared" si="48"/>
        <v>39.130434782608695</v>
      </c>
      <c r="J194" s="151">
        <f t="shared" si="49"/>
        <v>56.521739130434781</v>
      </c>
      <c r="K194" s="151">
        <f t="shared" si="50"/>
        <v>0</v>
      </c>
      <c r="L194" s="151">
        <f t="shared" si="51"/>
        <v>4.3478260869565215</v>
      </c>
    </row>
    <row r="195" spans="2:12" ht="16.5" thickBot="1" x14ac:dyDescent="0.3">
      <c r="B195" s="150" t="s">
        <v>102</v>
      </c>
      <c r="C195" s="151">
        <v>10</v>
      </c>
      <c r="D195" s="151">
        <v>12</v>
      </c>
      <c r="E195" s="151">
        <v>0</v>
      </c>
      <c r="F195" s="151">
        <v>1</v>
      </c>
      <c r="H195" s="150" t="s">
        <v>102</v>
      </c>
      <c r="I195" s="151">
        <f t="shared" si="48"/>
        <v>43.478260869565219</v>
      </c>
      <c r="J195" s="151">
        <f t="shared" si="49"/>
        <v>52.173913043478258</v>
      </c>
      <c r="K195" s="151">
        <f t="shared" si="50"/>
        <v>0</v>
      </c>
      <c r="L195" s="151">
        <f t="shared" si="51"/>
        <v>4.3478260869565215</v>
      </c>
    </row>
    <row r="196" spans="2:12" ht="16.5" thickBot="1" x14ac:dyDescent="0.3">
      <c r="B196" s="150" t="s">
        <v>103</v>
      </c>
      <c r="C196" s="151">
        <v>6</v>
      </c>
      <c r="D196" s="151">
        <v>15</v>
      </c>
      <c r="E196" s="151">
        <v>1</v>
      </c>
      <c r="F196" s="151">
        <v>1</v>
      </c>
      <c r="H196" s="150" t="s">
        <v>103</v>
      </c>
      <c r="I196" s="151">
        <f t="shared" si="48"/>
        <v>26.086956521739129</v>
      </c>
      <c r="J196" s="151">
        <f t="shared" si="49"/>
        <v>65.217391304347828</v>
      </c>
      <c r="K196" s="151">
        <f t="shared" si="50"/>
        <v>4.3478260869565215</v>
      </c>
      <c r="L196" s="151">
        <f t="shared" si="51"/>
        <v>4.3478260869565215</v>
      </c>
    </row>
    <row r="197" spans="2:12" ht="16.5" thickBot="1" x14ac:dyDescent="0.3">
      <c r="B197" s="150" t="s">
        <v>104</v>
      </c>
      <c r="C197" s="151">
        <v>5</v>
      </c>
      <c r="D197" s="151">
        <v>17</v>
      </c>
      <c r="E197" s="151">
        <v>0</v>
      </c>
      <c r="F197" s="151">
        <v>1</v>
      </c>
      <c r="H197" s="150" t="s">
        <v>104</v>
      </c>
      <c r="I197" s="151">
        <f t="shared" si="48"/>
        <v>21.739130434782609</v>
      </c>
      <c r="J197" s="151">
        <f t="shared" si="49"/>
        <v>73.91304347826086</v>
      </c>
      <c r="K197" s="151">
        <f t="shared" si="50"/>
        <v>0</v>
      </c>
      <c r="L197" s="151">
        <f t="shared" si="51"/>
        <v>4.3478260869565215</v>
      </c>
    </row>
  </sheetData>
  <mergeCells count="63">
    <mergeCell ref="B124:F124"/>
    <mergeCell ref="B138:F138"/>
    <mergeCell ref="B152:F152"/>
    <mergeCell ref="B166:F166"/>
    <mergeCell ref="B182:F182"/>
    <mergeCell ref="H167:H168"/>
    <mergeCell ref="I167:L167"/>
    <mergeCell ref="H183:H184"/>
    <mergeCell ref="I183:L183"/>
    <mergeCell ref="A1:L1"/>
    <mergeCell ref="B82:F82"/>
    <mergeCell ref="B68:F68"/>
    <mergeCell ref="B51:F51"/>
    <mergeCell ref="B35:F35"/>
    <mergeCell ref="B96:F96"/>
    <mergeCell ref="H125:H126"/>
    <mergeCell ref="I125:L125"/>
    <mergeCell ref="H139:H140"/>
    <mergeCell ref="I139:L139"/>
    <mergeCell ref="H153:H154"/>
    <mergeCell ref="I153:L153"/>
    <mergeCell ref="H83:H84"/>
    <mergeCell ref="I83:L83"/>
    <mergeCell ref="H97:H98"/>
    <mergeCell ref="I97:L97"/>
    <mergeCell ref="H111:H112"/>
    <mergeCell ref="I111:L111"/>
    <mergeCell ref="H36:H37"/>
    <mergeCell ref="I36:L36"/>
    <mergeCell ref="H52:H53"/>
    <mergeCell ref="I52:L52"/>
    <mergeCell ref="H69:H70"/>
    <mergeCell ref="I69:L69"/>
    <mergeCell ref="B167:B168"/>
    <mergeCell ref="C167:F167"/>
    <mergeCell ref="B183:B184"/>
    <mergeCell ref="C183:F183"/>
    <mergeCell ref="B125:B126"/>
    <mergeCell ref="C125:F125"/>
    <mergeCell ref="B139:B140"/>
    <mergeCell ref="C139:F139"/>
    <mergeCell ref="B153:B154"/>
    <mergeCell ref="C153:F153"/>
    <mergeCell ref="B83:B84"/>
    <mergeCell ref="C83:F83"/>
    <mergeCell ref="B97:B98"/>
    <mergeCell ref="C97:F97"/>
    <mergeCell ref="B111:B112"/>
    <mergeCell ref="C111:F111"/>
    <mergeCell ref="B110:F110"/>
    <mergeCell ref="B36:B37"/>
    <mergeCell ref="C36:F36"/>
    <mergeCell ref="B52:B53"/>
    <mergeCell ref="C52:F52"/>
    <mergeCell ref="B69:B70"/>
    <mergeCell ref="C69:F69"/>
    <mergeCell ref="B3:B4"/>
    <mergeCell ref="C3:F3"/>
    <mergeCell ref="H3:H4"/>
    <mergeCell ref="B19:B20"/>
    <mergeCell ref="C19:F19"/>
    <mergeCell ref="H19:H20"/>
    <mergeCell ref="I19:L19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36"/>
  <sheetViews>
    <sheetView topLeftCell="A21" zoomScaleNormal="100" workbookViewId="0">
      <selection activeCell="C27" sqref="C27:G27"/>
    </sheetView>
  </sheetViews>
  <sheetFormatPr defaultColWidth="8.85546875" defaultRowHeight="15" x14ac:dyDescent="0.25"/>
  <cols>
    <col min="1" max="1" width="3.42578125" style="6" customWidth="1"/>
    <col min="2" max="2" width="3" customWidth="1"/>
    <col min="3" max="3" width="7.42578125" customWidth="1"/>
    <col min="7" max="7" width="9.28515625" customWidth="1"/>
    <col min="8" max="11" width="4.140625" style="2" customWidth="1"/>
    <col min="12" max="12" width="30.85546875" customWidth="1"/>
  </cols>
  <sheetData>
    <row r="8" spans="1:15" ht="15.75" customHeight="1" x14ac:dyDescent="0.25"/>
    <row r="9" spans="1:15" s="1" customFormat="1" ht="18.75" x14ac:dyDescent="0.3">
      <c r="A9" s="122" t="s">
        <v>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5" s="1" customFormat="1" ht="18.75" x14ac:dyDescent="0.3">
      <c r="A10" s="122" t="s">
        <v>105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4"/>
      <c r="N10" s="4"/>
      <c r="O10" s="4"/>
    </row>
    <row r="11" spans="1:15" ht="8.25" customHeight="1" x14ac:dyDescent="0.25"/>
    <row r="12" spans="1:15" s="3" customFormat="1" ht="33.75" customHeight="1" x14ac:dyDescent="0.25">
      <c r="A12" s="8" t="s">
        <v>1</v>
      </c>
      <c r="B12" s="123" t="s">
        <v>2</v>
      </c>
      <c r="C12" s="123"/>
      <c r="D12" s="123"/>
      <c r="E12" s="123"/>
      <c r="F12" s="123"/>
      <c r="G12" s="123"/>
      <c r="H12" s="7" t="s">
        <v>4</v>
      </c>
      <c r="I12" s="7" t="s">
        <v>3</v>
      </c>
      <c r="J12" s="7" t="s">
        <v>5</v>
      </c>
      <c r="K12" s="7" t="s">
        <v>6</v>
      </c>
      <c r="L12" s="21" t="s">
        <v>34</v>
      </c>
    </row>
    <row r="13" spans="1:15" s="6" customFormat="1" ht="21" customHeight="1" x14ac:dyDescent="0.25">
      <c r="A13" s="124" t="s">
        <v>12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6"/>
    </row>
    <row r="14" spans="1:15" s="23" customFormat="1" ht="19.5" customHeight="1" x14ac:dyDescent="0.25">
      <c r="A14" s="22" t="s">
        <v>11</v>
      </c>
      <c r="B14" s="127" t="s">
        <v>47</v>
      </c>
      <c r="C14" s="128"/>
      <c r="D14" s="128"/>
      <c r="E14" s="128"/>
      <c r="F14" s="128"/>
      <c r="G14" s="128"/>
      <c r="H14" s="24"/>
      <c r="I14" s="24"/>
      <c r="J14" s="24"/>
      <c r="K14" s="24"/>
      <c r="L14" s="25"/>
    </row>
    <row r="15" spans="1:15" s="29" customFormat="1" ht="31.5" customHeight="1" x14ac:dyDescent="0.25">
      <c r="A15" s="26"/>
      <c r="B15" s="27">
        <v>1</v>
      </c>
      <c r="C15" s="120" t="s">
        <v>28</v>
      </c>
      <c r="D15" s="120"/>
      <c r="E15" s="120"/>
      <c r="F15" s="120"/>
      <c r="G15" s="121"/>
      <c r="H15" s="26"/>
      <c r="I15" s="26"/>
      <c r="J15" s="26"/>
      <c r="K15" s="26"/>
      <c r="L15" s="28"/>
    </row>
    <row r="16" spans="1:15" s="29" customFormat="1" ht="36.75" customHeight="1" x14ac:dyDescent="0.25">
      <c r="A16" s="26"/>
      <c r="B16" s="27">
        <v>2</v>
      </c>
      <c r="C16" s="120" t="s">
        <v>30</v>
      </c>
      <c r="D16" s="120"/>
      <c r="E16" s="120"/>
      <c r="F16" s="120"/>
      <c r="G16" s="121"/>
      <c r="H16" s="26"/>
      <c r="I16" s="26"/>
      <c r="J16" s="26"/>
      <c r="K16" s="26"/>
      <c r="L16" s="28"/>
    </row>
    <row r="17" spans="1:12" s="29" customFormat="1" ht="28.5" customHeight="1" x14ac:dyDescent="0.25">
      <c r="A17" s="26"/>
      <c r="B17" s="27">
        <v>3</v>
      </c>
      <c r="C17" s="120" t="s">
        <v>29</v>
      </c>
      <c r="D17" s="120"/>
      <c r="E17" s="120"/>
      <c r="F17" s="120"/>
      <c r="G17" s="121"/>
      <c r="H17" s="26"/>
      <c r="I17" s="26"/>
      <c r="J17" s="26"/>
      <c r="K17" s="26"/>
      <c r="L17" s="28"/>
    </row>
    <row r="18" spans="1:12" s="29" customFormat="1" ht="29.25" customHeight="1" x14ac:dyDescent="0.25">
      <c r="A18" s="26"/>
      <c r="B18" s="30">
        <v>4</v>
      </c>
      <c r="C18" s="120" t="s">
        <v>25</v>
      </c>
      <c r="D18" s="120"/>
      <c r="E18" s="120"/>
      <c r="F18" s="120"/>
      <c r="G18" s="121"/>
      <c r="H18" s="26"/>
      <c r="I18" s="26"/>
      <c r="J18" s="26"/>
      <c r="K18" s="26"/>
      <c r="L18" s="28"/>
    </row>
    <row r="19" spans="1:12" s="29" customFormat="1" ht="29.25" customHeight="1" x14ac:dyDescent="0.25">
      <c r="A19" s="26"/>
      <c r="B19" s="30">
        <v>5</v>
      </c>
      <c r="C19" s="120" t="s">
        <v>26</v>
      </c>
      <c r="D19" s="120"/>
      <c r="E19" s="120"/>
      <c r="F19" s="120"/>
      <c r="G19" s="121"/>
      <c r="H19" s="26"/>
      <c r="I19" s="26"/>
      <c r="J19" s="26"/>
      <c r="K19" s="26"/>
      <c r="L19" s="28"/>
    </row>
    <row r="20" spans="1:12" s="29" customFormat="1" ht="37.5" customHeight="1" x14ac:dyDescent="0.25">
      <c r="A20" s="26"/>
      <c r="B20" s="30">
        <v>6</v>
      </c>
      <c r="C20" s="120" t="s">
        <v>27</v>
      </c>
      <c r="D20" s="120"/>
      <c r="E20" s="120"/>
      <c r="F20" s="120"/>
      <c r="G20" s="121"/>
      <c r="H20" s="26"/>
      <c r="I20" s="26"/>
      <c r="J20" s="26"/>
      <c r="K20" s="26"/>
      <c r="L20" s="28"/>
    </row>
    <row r="21" spans="1:12" s="29" customFormat="1" ht="32.25" customHeight="1" x14ac:dyDescent="0.25">
      <c r="A21" s="26"/>
      <c r="B21" s="30">
        <v>7</v>
      </c>
      <c r="C21" s="120" t="s">
        <v>31</v>
      </c>
      <c r="D21" s="120"/>
      <c r="E21" s="120"/>
      <c r="F21" s="120"/>
      <c r="G21" s="121"/>
      <c r="H21" s="26"/>
      <c r="I21" s="26"/>
      <c r="J21" s="26"/>
      <c r="K21" s="26"/>
      <c r="L21" s="28"/>
    </row>
    <row r="22" spans="1:12" s="29" customFormat="1" ht="32.25" customHeight="1" x14ac:dyDescent="0.25">
      <c r="A22" s="26"/>
      <c r="B22" s="30">
        <v>8</v>
      </c>
      <c r="C22" s="120" t="s">
        <v>44</v>
      </c>
      <c r="D22" s="120"/>
      <c r="E22" s="120"/>
      <c r="F22" s="120"/>
      <c r="G22" s="121"/>
      <c r="H22" s="26"/>
      <c r="I22" s="26"/>
      <c r="J22" s="26"/>
      <c r="K22" s="26"/>
      <c r="L22" s="28"/>
    </row>
    <row r="23" spans="1:12" s="29" customFormat="1" ht="20.25" customHeight="1" x14ac:dyDescent="0.25">
      <c r="A23" s="26"/>
      <c r="B23" s="30">
        <v>9</v>
      </c>
      <c r="C23" s="134" t="s">
        <v>33</v>
      </c>
      <c r="D23" s="134"/>
      <c r="E23" s="134"/>
      <c r="F23" s="134"/>
      <c r="G23" s="135"/>
      <c r="H23" s="26"/>
      <c r="I23" s="26"/>
      <c r="J23" s="26"/>
      <c r="K23" s="26"/>
      <c r="L23" s="28"/>
    </row>
    <row r="24" spans="1:12" s="29" customFormat="1" ht="32.25" customHeight="1" x14ac:dyDescent="0.25">
      <c r="A24" s="26"/>
      <c r="B24" s="30">
        <v>10</v>
      </c>
      <c r="C24" s="134" t="s">
        <v>32</v>
      </c>
      <c r="D24" s="134"/>
      <c r="E24" s="134"/>
      <c r="F24" s="134"/>
      <c r="G24" s="135"/>
      <c r="H24" s="26"/>
      <c r="I24" s="26"/>
      <c r="J24" s="26"/>
      <c r="K24" s="26"/>
      <c r="L24" s="28"/>
    </row>
    <row r="25" spans="1:12" s="23" customFormat="1" ht="19.5" customHeight="1" x14ac:dyDescent="0.25">
      <c r="A25" s="22" t="s">
        <v>13</v>
      </c>
      <c r="B25" s="127" t="s">
        <v>48</v>
      </c>
      <c r="C25" s="128"/>
      <c r="D25" s="128"/>
      <c r="E25" s="128"/>
      <c r="F25" s="128"/>
      <c r="G25" s="128"/>
      <c r="H25" s="24"/>
      <c r="I25" s="24"/>
      <c r="J25" s="24"/>
      <c r="K25" s="24"/>
      <c r="L25" s="25"/>
    </row>
    <row r="26" spans="1:12" s="33" customFormat="1" ht="28.5" customHeight="1" x14ac:dyDescent="0.25">
      <c r="A26" s="26"/>
      <c r="B26" s="27">
        <v>1</v>
      </c>
      <c r="C26" s="120" t="s">
        <v>14</v>
      </c>
      <c r="D26" s="120"/>
      <c r="E26" s="120"/>
      <c r="F26" s="120"/>
      <c r="G26" s="121"/>
      <c r="H26" s="31"/>
      <c r="I26" s="31"/>
      <c r="J26" s="31"/>
      <c r="K26" s="31"/>
      <c r="L26" s="32"/>
    </row>
    <row r="27" spans="1:12" s="33" customFormat="1" ht="41.25" customHeight="1" x14ac:dyDescent="0.25">
      <c r="A27" s="26"/>
      <c r="B27" s="27">
        <v>2</v>
      </c>
      <c r="C27" s="120" t="s">
        <v>15</v>
      </c>
      <c r="D27" s="120"/>
      <c r="E27" s="120"/>
      <c r="F27" s="120"/>
      <c r="G27" s="121"/>
      <c r="H27" s="31"/>
      <c r="I27" s="31"/>
      <c r="J27" s="31"/>
      <c r="K27" s="31"/>
      <c r="L27" s="32"/>
    </row>
    <row r="28" spans="1:12" s="6" customFormat="1" ht="21" customHeight="1" x14ac:dyDescent="0.25">
      <c r="A28" s="124" t="s">
        <v>45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6"/>
    </row>
    <row r="29" spans="1:12" s="5" customFormat="1" ht="21" customHeight="1" x14ac:dyDescent="0.25">
      <c r="A29" s="19"/>
      <c r="B29" s="12" t="s">
        <v>7</v>
      </c>
      <c r="C29" s="13"/>
      <c r="D29" s="13"/>
      <c r="E29" s="13"/>
      <c r="F29" s="13"/>
      <c r="G29" s="14"/>
      <c r="H29" s="9"/>
      <c r="I29" s="10"/>
      <c r="J29" s="10"/>
      <c r="K29" s="10"/>
      <c r="L29" s="14"/>
    </row>
    <row r="30" spans="1:12" s="5" customFormat="1" ht="21" customHeight="1" x14ac:dyDescent="0.25">
      <c r="A30" s="19"/>
      <c r="B30" s="12" t="s">
        <v>8</v>
      </c>
      <c r="C30" s="13"/>
      <c r="D30" s="13"/>
      <c r="E30" s="13"/>
      <c r="F30" s="13"/>
      <c r="G30" s="14"/>
      <c r="H30" s="9"/>
      <c r="I30" s="10"/>
      <c r="J30" s="10"/>
      <c r="K30" s="10"/>
      <c r="L30" s="14"/>
    </row>
    <row r="32" spans="1:12" x14ac:dyDescent="0.25">
      <c r="A32" s="34" t="s">
        <v>9</v>
      </c>
    </row>
    <row r="33" spans="1:12" ht="20.25" customHeight="1" x14ac:dyDescent="0.25">
      <c r="A33" s="20"/>
      <c r="B33" s="16"/>
      <c r="C33" s="16"/>
      <c r="D33" s="16"/>
      <c r="E33" s="16"/>
      <c r="F33" s="16"/>
      <c r="G33" s="16"/>
      <c r="H33" s="17"/>
      <c r="I33" s="17"/>
      <c r="J33" s="17"/>
      <c r="K33" s="17"/>
      <c r="L33" s="16"/>
    </row>
    <row r="34" spans="1:12" ht="20.25" customHeight="1" x14ac:dyDescent="0.25">
      <c r="A34" s="10"/>
      <c r="B34" s="11"/>
      <c r="C34" s="11"/>
      <c r="D34" s="11"/>
      <c r="E34" s="11"/>
      <c r="F34" s="11"/>
      <c r="G34" s="11"/>
      <c r="H34" s="18"/>
      <c r="I34" s="18"/>
      <c r="J34" s="18"/>
      <c r="K34" s="18"/>
      <c r="L34" s="11"/>
    </row>
    <row r="35" spans="1:12" ht="20.25" customHeight="1" x14ac:dyDescent="0.25">
      <c r="A35" s="20"/>
      <c r="B35" s="16"/>
      <c r="C35" s="16"/>
      <c r="D35" s="16"/>
      <c r="E35" s="16"/>
      <c r="F35" s="16"/>
      <c r="G35" s="16"/>
      <c r="H35" s="17"/>
      <c r="I35" s="17"/>
      <c r="J35" s="17"/>
      <c r="K35" s="17"/>
      <c r="L35" s="16"/>
    </row>
    <row r="36" spans="1:12" ht="20.25" customHeight="1" x14ac:dyDescent="0.25">
      <c r="A36" s="20"/>
      <c r="B36" s="16"/>
      <c r="C36" s="16"/>
      <c r="D36" s="16"/>
      <c r="E36" s="16"/>
      <c r="F36" s="16"/>
      <c r="G36" s="16"/>
      <c r="H36" s="17"/>
      <c r="I36" s="17"/>
      <c r="J36" s="17"/>
      <c r="K36" s="17"/>
      <c r="L36" s="16"/>
    </row>
  </sheetData>
  <mergeCells count="19">
    <mergeCell ref="C21:G21"/>
    <mergeCell ref="C23:G23"/>
    <mergeCell ref="C24:G24"/>
    <mergeCell ref="A28:L28"/>
    <mergeCell ref="C27:G27"/>
    <mergeCell ref="A9:L9"/>
    <mergeCell ref="B12:G12"/>
    <mergeCell ref="A13:L13"/>
    <mergeCell ref="A10:L10"/>
    <mergeCell ref="B14:G14"/>
    <mergeCell ref="C15:G15"/>
    <mergeCell ref="C16:G16"/>
    <mergeCell ref="C17:G17"/>
    <mergeCell ref="B25:G25"/>
    <mergeCell ref="C26:G26"/>
    <mergeCell ref="C18:G18"/>
    <mergeCell ref="C22:G22"/>
    <mergeCell ref="C19:G19"/>
    <mergeCell ref="C20:G20"/>
  </mergeCells>
  <pageMargins left="0.31496062992125984" right="0.23622047244094491" top="0.19685039370078741" bottom="0.31496062992125984" header="0.2" footer="0.31496062992125984"/>
  <pageSetup paperSize="9" orientation="portrait" horizontalDpi="0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37"/>
  <sheetViews>
    <sheetView topLeftCell="A7" zoomScaleNormal="100" workbookViewId="0">
      <selection activeCell="A9" sqref="A9:L9"/>
    </sheetView>
  </sheetViews>
  <sheetFormatPr defaultColWidth="8.85546875" defaultRowHeight="15" x14ac:dyDescent="0.25"/>
  <cols>
    <col min="1" max="1" width="3" customWidth="1"/>
    <col min="2" max="2" width="2.85546875" customWidth="1"/>
    <col min="7" max="7" width="9.28515625" customWidth="1"/>
    <col min="8" max="11" width="4.140625" style="2" customWidth="1"/>
    <col min="12" max="12" width="29.85546875" customWidth="1"/>
  </cols>
  <sheetData>
    <row r="8" spans="1:14" ht="12" customHeight="1" x14ac:dyDescent="0.25"/>
    <row r="9" spans="1:14" s="1" customFormat="1" ht="18.75" x14ac:dyDescent="0.3">
      <c r="A9" s="122" t="s">
        <v>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4" s="1" customFormat="1" ht="18.75" x14ac:dyDescent="0.3">
      <c r="A10" s="136" t="s">
        <v>181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4"/>
      <c r="N10" s="4"/>
    </row>
    <row r="11" spans="1:14" ht="4.5" customHeight="1" x14ac:dyDescent="0.25"/>
    <row r="12" spans="1:14" s="3" customFormat="1" ht="30" customHeight="1" x14ac:dyDescent="0.25">
      <c r="A12" s="86" t="s">
        <v>1</v>
      </c>
      <c r="B12" s="86"/>
      <c r="C12" s="123" t="s">
        <v>2</v>
      </c>
      <c r="D12" s="123"/>
      <c r="E12" s="123"/>
      <c r="F12" s="123"/>
      <c r="G12" s="123"/>
      <c r="H12" s="86" t="s">
        <v>4</v>
      </c>
      <c r="I12" s="86" t="s">
        <v>3</v>
      </c>
      <c r="J12" s="86" t="s">
        <v>5</v>
      </c>
      <c r="K12" s="86" t="s">
        <v>6</v>
      </c>
      <c r="L12" s="37" t="s">
        <v>34</v>
      </c>
    </row>
    <row r="13" spans="1:14" s="6" customFormat="1" ht="18" customHeight="1" x14ac:dyDescent="0.25">
      <c r="A13" s="35" t="s">
        <v>12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25"/>
    </row>
    <row r="14" spans="1:14" s="23" customFormat="1" ht="19.5" customHeight="1" x14ac:dyDescent="0.25">
      <c r="A14" s="22" t="s">
        <v>11</v>
      </c>
      <c r="B14" s="127" t="s">
        <v>110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31"/>
    </row>
    <row r="15" spans="1:14" s="46" customFormat="1" ht="27" customHeight="1" x14ac:dyDescent="0.2">
      <c r="A15" s="42"/>
      <c r="B15" s="43">
        <v>1</v>
      </c>
      <c r="C15" s="132" t="s">
        <v>106</v>
      </c>
      <c r="D15" s="132"/>
      <c r="E15" s="132"/>
      <c r="F15" s="132"/>
      <c r="G15" s="133"/>
      <c r="H15" s="44"/>
      <c r="I15" s="44"/>
      <c r="J15" s="44"/>
      <c r="K15" s="44"/>
      <c r="L15" s="45"/>
    </row>
    <row r="16" spans="1:14" s="47" customFormat="1" ht="27" customHeight="1" x14ac:dyDescent="0.2">
      <c r="A16" s="42"/>
      <c r="B16" s="43">
        <v>2</v>
      </c>
      <c r="C16" s="129" t="s">
        <v>107</v>
      </c>
      <c r="D16" s="129"/>
      <c r="E16" s="129"/>
      <c r="F16" s="129"/>
      <c r="G16" s="130"/>
      <c r="H16" s="44"/>
      <c r="I16" s="44"/>
      <c r="J16" s="44"/>
      <c r="K16" s="44"/>
      <c r="L16" s="45"/>
    </row>
    <row r="17" spans="1:12" s="47" customFormat="1" ht="27" customHeight="1" x14ac:dyDescent="0.2">
      <c r="A17" s="42"/>
      <c r="B17" s="43">
        <v>3</v>
      </c>
      <c r="C17" s="129" t="s">
        <v>18</v>
      </c>
      <c r="D17" s="129"/>
      <c r="E17" s="129"/>
      <c r="F17" s="129"/>
      <c r="G17" s="130"/>
      <c r="H17" s="44"/>
      <c r="I17" s="44"/>
      <c r="J17" s="44"/>
      <c r="K17" s="44"/>
      <c r="L17" s="45"/>
    </row>
    <row r="18" spans="1:12" s="47" customFormat="1" ht="27" customHeight="1" x14ac:dyDescent="0.2">
      <c r="A18" s="42"/>
      <c r="B18" s="43">
        <v>4</v>
      </c>
      <c r="C18" s="129" t="s">
        <v>20</v>
      </c>
      <c r="D18" s="129"/>
      <c r="E18" s="129"/>
      <c r="F18" s="129"/>
      <c r="G18" s="130"/>
      <c r="H18" s="44"/>
      <c r="I18" s="44"/>
      <c r="J18" s="44"/>
      <c r="K18" s="44"/>
      <c r="L18" s="45"/>
    </row>
    <row r="19" spans="1:12" s="29" customFormat="1" ht="23.25" customHeight="1" x14ac:dyDescent="0.25">
      <c r="A19" s="26"/>
      <c r="B19" s="43">
        <v>5</v>
      </c>
      <c r="C19" s="120" t="s">
        <v>108</v>
      </c>
      <c r="D19" s="120"/>
      <c r="E19" s="120"/>
      <c r="F19" s="120"/>
      <c r="G19" s="121"/>
      <c r="H19" s="26"/>
      <c r="I19" s="26"/>
      <c r="J19" s="26"/>
      <c r="K19" s="26"/>
      <c r="L19" s="28"/>
    </row>
    <row r="20" spans="1:12" s="29" customFormat="1" ht="37.5" customHeight="1" x14ac:dyDescent="0.25">
      <c r="A20" s="26"/>
      <c r="B20" s="43">
        <v>6</v>
      </c>
      <c r="C20" s="120" t="s">
        <v>109</v>
      </c>
      <c r="D20" s="120"/>
      <c r="E20" s="120"/>
      <c r="F20" s="120"/>
      <c r="G20" s="121"/>
      <c r="H20" s="26"/>
      <c r="I20" s="26"/>
      <c r="J20" s="26"/>
      <c r="K20" s="26"/>
      <c r="L20" s="28"/>
    </row>
    <row r="21" spans="1:12" s="23" customFormat="1" ht="19.5" customHeight="1" x14ac:dyDescent="0.25">
      <c r="A21" s="22" t="s">
        <v>13</v>
      </c>
      <c r="B21" s="127" t="s">
        <v>48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31"/>
    </row>
    <row r="22" spans="1:12" s="41" customFormat="1" ht="27.75" customHeight="1" x14ac:dyDescent="0.2">
      <c r="A22" s="26"/>
      <c r="B22" s="38">
        <v>1</v>
      </c>
      <c r="C22" s="120" t="s">
        <v>16</v>
      </c>
      <c r="D22" s="120"/>
      <c r="E22" s="120"/>
      <c r="F22" s="120"/>
      <c r="G22" s="121"/>
      <c r="H22" s="39"/>
      <c r="I22" s="39"/>
      <c r="J22" s="39"/>
      <c r="K22" s="39"/>
      <c r="L22" s="40"/>
    </row>
    <row r="23" spans="1:12" s="41" customFormat="1" ht="27.75" customHeight="1" x14ac:dyDescent="0.2">
      <c r="A23" s="26"/>
      <c r="B23" s="38">
        <v>2</v>
      </c>
      <c r="C23" s="120" t="s">
        <v>21</v>
      </c>
      <c r="D23" s="120"/>
      <c r="E23" s="120"/>
      <c r="F23" s="120"/>
      <c r="G23" s="121"/>
      <c r="H23" s="39"/>
      <c r="I23" s="39"/>
      <c r="J23" s="39"/>
      <c r="K23" s="39"/>
      <c r="L23" s="40"/>
    </row>
    <row r="24" spans="1:12" s="41" customFormat="1" ht="27.75" customHeight="1" x14ac:dyDescent="0.2">
      <c r="A24" s="26"/>
      <c r="B24" s="38">
        <v>3</v>
      </c>
      <c r="C24" s="120" t="s">
        <v>22</v>
      </c>
      <c r="D24" s="120"/>
      <c r="E24" s="120"/>
      <c r="F24" s="120"/>
      <c r="G24" s="121"/>
      <c r="H24" s="39"/>
      <c r="I24" s="39"/>
      <c r="J24" s="39"/>
      <c r="K24" s="39"/>
      <c r="L24" s="40"/>
    </row>
    <row r="25" spans="1:12" s="41" customFormat="1" ht="27.75" customHeight="1" x14ac:dyDescent="0.2">
      <c r="A25" s="26"/>
      <c r="B25" s="38">
        <v>4</v>
      </c>
      <c r="C25" s="120" t="s">
        <v>23</v>
      </c>
      <c r="D25" s="120"/>
      <c r="E25" s="120"/>
      <c r="F25" s="120"/>
      <c r="G25" s="121"/>
      <c r="H25" s="39"/>
      <c r="I25" s="39"/>
      <c r="J25" s="39"/>
      <c r="K25" s="39"/>
      <c r="L25" s="40"/>
    </row>
    <row r="26" spans="1:12" s="41" customFormat="1" ht="27.75" customHeight="1" x14ac:dyDescent="0.2">
      <c r="A26" s="26"/>
      <c r="B26" s="38">
        <v>5</v>
      </c>
      <c r="C26" s="120" t="s">
        <v>24</v>
      </c>
      <c r="D26" s="120"/>
      <c r="E26" s="120"/>
      <c r="F26" s="120"/>
      <c r="G26" s="121"/>
      <c r="H26" s="39"/>
      <c r="I26" s="39"/>
      <c r="J26" s="39"/>
      <c r="K26" s="39"/>
      <c r="L26" s="40"/>
    </row>
    <row r="27" spans="1:12" s="41" customFormat="1" ht="30" customHeight="1" x14ac:dyDescent="0.2">
      <c r="A27" s="26"/>
      <c r="B27" s="38">
        <v>6</v>
      </c>
      <c r="C27" s="120" t="s">
        <v>17</v>
      </c>
      <c r="D27" s="120"/>
      <c r="E27" s="120"/>
      <c r="F27" s="120"/>
      <c r="G27" s="121"/>
      <c r="H27" s="39"/>
      <c r="I27" s="39"/>
      <c r="J27" s="39"/>
      <c r="K27" s="39"/>
      <c r="L27" s="40"/>
    </row>
    <row r="28" spans="1:12" s="41" customFormat="1" ht="30" customHeight="1" x14ac:dyDescent="0.2">
      <c r="A28" s="26"/>
      <c r="B28" s="38">
        <v>7</v>
      </c>
      <c r="C28" s="120" t="s">
        <v>19</v>
      </c>
      <c r="D28" s="120"/>
      <c r="E28" s="120"/>
      <c r="F28" s="120"/>
      <c r="G28" s="121"/>
      <c r="H28" s="39"/>
      <c r="I28" s="39"/>
      <c r="J28" s="39"/>
      <c r="K28" s="39"/>
      <c r="L28" s="40"/>
    </row>
    <row r="29" spans="1:12" s="6" customFormat="1" ht="21" customHeight="1" x14ac:dyDescent="0.25">
      <c r="A29" s="124" t="s">
        <v>45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6"/>
    </row>
    <row r="30" spans="1:12" s="5" customFormat="1" ht="21" customHeight="1" x14ac:dyDescent="0.25">
      <c r="A30" s="15"/>
      <c r="B30" s="12" t="s">
        <v>7</v>
      </c>
      <c r="C30" s="12"/>
      <c r="D30" s="13"/>
      <c r="E30" s="13"/>
      <c r="F30" s="13"/>
      <c r="G30" s="14"/>
      <c r="H30" s="9"/>
      <c r="I30" s="10"/>
      <c r="J30" s="10"/>
      <c r="K30" s="10"/>
      <c r="L30" s="14"/>
    </row>
    <row r="31" spans="1:12" s="5" customFormat="1" ht="21" customHeight="1" x14ac:dyDescent="0.25">
      <c r="A31" s="15"/>
      <c r="B31" s="12" t="s">
        <v>8</v>
      </c>
      <c r="C31" s="12"/>
      <c r="D31" s="13"/>
      <c r="E31" s="13"/>
      <c r="F31" s="13"/>
      <c r="G31" s="14"/>
      <c r="H31" s="9"/>
      <c r="I31" s="10"/>
      <c r="J31" s="10"/>
      <c r="K31" s="10"/>
      <c r="L31" s="14"/>
    </row>
    <row r="32" spans="1:12" ht="9.75" customHeight="1" x14ac:dyDescent="0.25"/>
    <row r="33" spans="1:12" x14ac:dyDescent="0.25">
      <c r="A33" t="s">
        <v>9</v>
      </c>
    </row>
    <row r="34" spans="1:12" ht="20.25" customHeight="1" x14ac:dyDescent="0.25">
      <c r="A34" s="16"/>
      <c r="B34" s="16"/>
      <c r="C34" s="16"/>
      <c r="D34" s="16"/>
      <c r="E34" s="16"/>
      <c r="F34" s="16"/>
      <c r="G34" s="16"/>
      <c r="H34" s="17"/>
      <c r="I34" s="17"/>
      <c r="J34" s="17"/>
      <c r="K34" s="17"/>
      <c r="L34" s="16"/>
    </row>
    <row r="35" spans="1:12" ht="20.25" customHeight="1" x14ac:dyDescent="0.25">
      <c r="A35" s="11"/>
      <c r="B35" s="11"/>
      <c r="C35" s="11"/>
      <c r="D35" s="11"/>
      <c r="E35" s="11"/>
      <c r="F35" s="11"/>
      <c r="G35" s="11"/>
      <c r="H35" s="18"/>
      <c r="I35" s="18"/>
      <c r="J35" s="18"/>
      <c r="K35" s="18"/>
      <c r="L35" s="11"/>
    </row>
    <row r="36" spans="1:12" ht="20.25" customHeight="1" x14ac:dyDescent="0.25">
      <c r="A36" s="16"/>
      <c r="B36" s="16"/>
      <c r="C36" s="16"/>
      <c r="D36" s="16"/>
      <c r="E36" s="16"/>
      <c r="F36" s="16"/>
      <c r="G36" s="16"/>
      <c r="H36" s="17"/>
      <c r="I36" s="17"/>
      <c r="J36" s="17"/>
      <c r="K36" s="17"/>
      <c r="L36" s="16"/>
    </row>
    <row r="37" spans="1:12" ht="20.25" customHeight="1" x14ac:dyDescent="0.25">
      <c r="A37" s="11"/>
      <c r="B37" s="11"/>
      <c r="C37" s="11"/>
      <c r="D37" s="11"/>
      <c r="E37" s="11"/>
      <c r="F37" s="11"/>
      <c r="G37" s="11"/>
      <c r="H37" s="18"/>
      <c r="I37" s="18"/>
      <c r="J37" s="18"/>
      <c r="K37" s="18"/>
      <c r="L37" s="11"/>
    </row>
  </sheetData>
  <mergeCells count="19">
    <mergeCell ref="A29:L29"/>
    <mergeCell ref="C23:G23"/>
    <mergeCell ref="C24:G24"/>
    <mergeCell ref="C25:G25"/>
    <mergeCell ref="C26:G26"/>
    <mergeCell ref="C27:G27"/>
    <mergeCell ref="C28:G28"/>
    <mergeCell ref="C22:G22"/>
    <mergeCell ref="A9:L9"/>
    <mergeCell ref="A10:L10"/>
    <mergeCell ref="C12:G12"/>
    <mergeCell ref="B14:L14"/>
    <mergeCell ref="C15:G15"/>
    <mergeCell ref="C16:G16"/>
    <mergeCell ref="C17:G17"/>
    <mergeCell ref="C18:G18"/>
    <mergeCell ref="C19:G19"/>
    <mergeCell ref="C20:G20"/>
    <mergeCell ref="B21:L21"/>
  </mergeCells>
  <pageMargins left="0.28000000000000003" right="0.25" top="0.28000000000000003" bottom="0.21" header="0.28000000000000003" footer="0.26"/>
  <pageSetup paperSize="9" orientation="portrait" verticalDpi="0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34"/>
  <sheetViews>
    <sheetView topLeftCell="A17" zoomScaleNormal="100" workbookViewId="0">
      <selection activeCell="A26" sqref="A26:L26"/>
    </sheetView>
  </sheetViews>
  <sheetFormatPr defaultColWidth="8.85546875" defaultRowHeight="15" x14ac:dyDescent="0.25"/>
  <cols>
    <col min="1" max="1" width="3" customWidth="1"/>
    <col min="2" max="2" width="2.85546875" customWidth="1"/>
    <col min="7" max="7" width="9.28515625" customWidth="1"/>
    <col min="8" max="11" width="4.140625" style="2" customWidth="1"/>
    <col min="12" max="12" width="29.85546875" customWidth="1"/>
  </cols>
  <sheetData>
    <row r="8" spans="1:14" ht="12" customHeight="1" x14ac:dyDescent="0.25"/>
    <row r="9" spans="1:14" s="1" customFormat="1" ht="18.75" x14ac:dyDescent="0.3">
      <c r="A9" s="122" t="s">
        <v>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4" s="1" customFormat="1" ht="18.75" x14ac:dyDescent="0.3">
      <c r="A10" s="122" t="s">
        <v>111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4"/>
      <c r="N10" s="4"/>
    </row>
    <row r="11" spans="1:14" ht="4.5" customHeight="1" x14ac:dyDescent="0.25"/>
    <row r="12" spans="1:14" s="3" customFormat="1" ht="30" customHeight="1" x14ac:dyDescent="0.25">
      <c r="A12" s="49" t="s">
        <v>1</v>
      </c>
      <c r="B12" s="49"/>
      <c r="C12" s="123" t="s">
        <v>2</v>
      </c>
      <c r="D12" s="123"/>
      <c r="E12" s="123"/>
      <c r="F12" s="123"/>
      <c r="G12" s="123"/>
      <c r="H12" s="49" t="s">
        <v>4</v>
      </c>
      <c r="I12" s="49" t="s">
        <v>3</v>
      </c>
      <c r="J12" s="49" t="s">
        <v>5</v>
      </c>
      <c r="K12" s="49" t="s">
        <v>6</v>
      </c>
      <c r="L12" s="37" t="s">
        <v>34</v>
      </c>
    </row>
    <row r="13" spans="1:14" s="6" customFormat="1" ht="18" customHeight="1" x14ac:dyDescent="0.25">
      <c r="A13" s="35" t="s">
        <v>12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25"/>
    </row>
    <row r="14" spans="1:14" s="23" customFormat="1" ht="19.5" customHeight="1" x14ac:dyDescent="0.25">
      <c r="A14" s="22" t="s">
        <v>11</v>
      </c>
      <c r="B14" s="127" t="s">
        <v>47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31"/>
    </row>
    <row r="15" spans="1:14" s="29" customFormat="1" ht="31.5" customHeight="1" x14ac:dyDescent="0.25">
      <c r="A15" s="26"/>
      <c r="B15" s="27">
        <v>1</v>
      </c>
      <c r="C15" s="120" t="s">
        <v>112</v>
      </c>
      <c r="D15" s="120"/>
      <c r="E15" s="120"/>
      <c r="F15" s="120"/>
      <c r="G15" s="121"/>
      <c r="H15" s="26"/>
      <c r="I15" s="26"/>
      <c r="J15" s="26"/>
      <c r="K15" s="26"/>
      <c r="L15" s="28"/>
    </row>
    <row r="16" spans="1:14" s="29" customFormat="1" ht="31.5" customHeight="1" x14ac:dyDescent="0.25">
      <c r="A16" s="26"/>
      <c r="B16" s="27">
        <v>2</v>
      </c>
      <c r="C16" s="120" t="s">
        <v>113</v>
      </c>
      <c r="D16" s="120"/>
      <c r="E16" s="120"/>
      <c r="F16" s="120"/>
      <c r="G16" s="121"/>
      <c r="H16" s="26"/>
      <c r="I16" s="26"/>
      <c r="J16" s="26"/>
      <c r="K16" s="26"/>
      <c r="L16" s="28"/>
    </row>
    <row r="17" spans="1:12" s="29" customFormat="1" ht="28.5" customHeight="1" x14ac:dyDescent="0.25">
      <c r="A17" s="26"/>
      <c r="B17" s="27">
        <v>3</v>
      </c>
      <c r="C17" s="120" t="s">
        <v>114</v>
      </c>
      <c r="D17" s="120"/>
      <c r="E17" s="120"/>
      <c r="F17" s="120"/>
      <c r="G17" s="121"/>
      <c r="H17" s="26"/>
      <c r="I17" s="26"/>
      <c r="J17" s="26"/>
      <c r="K17" s="26"/>
      <c r="L17" s="28"/>
    </row>
    <row r="18" spans="1:12" s="29" customFormat="1" ht="29.25" customHeight="1" x14ac:dyDescent="0.25">
      <c r="A18" s="26"/>
      <c r="B18" s="30">
        <v>4</v>
      </c>
      <c r="C18" s="120" t="s">
        <v>115</v>
      </c>
      <c r="D18" s="120"/>
      <c r="E18" s="120"/>
      <c r="F18" s="120"/>
      <c r="G18" s="121"/>
      <c r="H18" s="26"/>
      <c r="I18" s="26"/>
      <c r="J18" s="26"/>
      <c r="K18" s="26"/>
      <c r="L18" s="28"/>
    </row>
    <row r="19" spans="1:12" s="29" customFormat="1" ht="29.25" customHeight="1" x14ac:dyDescent="0.25">
      <c r="A19" s="26"/>
      <c r="B19" s="30">
        <v>5</v>
      </c>
      <c r="C19" s="120" t="s">
        <v>116</v>
      </c>
      <c r="D19" s="120"/>
      <c r="E19" s="120"/>
      <c r="F19" s="120"/>
      <c r="G19" s="121"/>
      <c r="H19" s="26"/>
      <c r="I19" s="26"/>
      <c r="J19" s="26"/>
      <c r="K19" s="26"/>
      <c r="L19" s="28"/>
    </row>
    <row r="20" spans="1:12" s="29" customFormat="1" ht="37.5" customHeight="1" x14ac:dyDescent="0.25">
      <c r="A20" s="26"/>
      <c r="B20" s="30">
        <v>6</v>
      </c>
      <c r="C20" s="120" t="s">
        <v>117</v>
      </c>
      <c r="D20" s="120"/>
      <c r="E20" s="120"/>
      <c r="F20" s="120"/>
      <c r="G20" s="121"/>
      <c r="H20" s="26"/>
      <c r="I20" s="26"/>
      <c r="J20" s="26"/>
      <c r="K20" s="26"/>
      <c r="L20" s="28"/>
    </row>
    <row r="21" spans="1:12" s="29" customFormat="1" ht="23.25" customHeight="1" x14ac:dyDescent="0.25">
      <c r="A21" s="26"/>
      <c r="B21" s="30">
        <v>7</v>
      </c>
      <c r="C21" s="120" t="s">
        <v>118</v>
      </c>
      <c r="D21" s="120"/>
      <c r="E21" s="120"/>
      <c r="F21" s="120"/>
      <c r="G21" s="121"/>
      <c r="H21" s="26"/>
      <c r="I21" s="26"/>
      <c r="J21" s="26"/>
      <c r="K21" s="26"/>
      <c r="L21" s="28"/>
    </row>
    <row r="22" spans="1:12" s="29" customFormat="1" ht="26.25" customHeight="1" x14ac:dyDescent="0.25">
      <c r="A22" s="26"/>
      <c r="B22" s="30">
        <v>8</v>
      </c>
      <c r="C22" s="120" t="s">
        <v>119</v>
      </c>
      <c r="D22" s="120"/>
      <c r="E22" s="120"/>
      <c r="F22" s="120"/>
      <c r="G22" s="121"/>
      <c r="H22" s="26"/>
      <c r="I22" s="26"/>
      <c r="J22" s="26"/>
      <c r="K22" s="26"/>
      <c r="L22" s="28"/>
    </row>
    <row r="23" spans="1:12" s="23" customFormat="1" ht="19.5" customHeight="1" x14ac:dyDescent="0.25">
      <c r="A23" s="22" t="s">
        <v>13</v>
      </c>
      <c r="B23" s="127" t="s">
        <v>48</v>
      </c>
      <c r="C23" s="128"/>
      <c r="D23" s="128"/>
      <c r="E23" s="128"/>
      <c r="F23" s="128"/>
      <c r="G23" s="128"/>
      <c r="H23" s="24"/>
      <c r="I23" s="24"/>
      <c r="J23" s="24"/>
      <c r="K23" s="24"/>
      <c r="L23" s="25"/>
    </row>
    <row r="24" spans="1:12" s="33" customFormat="1" ht="28.5" customHeight="1" x14ac:dyDescent="0.25">
      <c r="A24" s="26"/>
      <c r="B24" s="27">
        <v>1</v>
      </c>
      <c r="C24" s="120" t="s">
        <v>120</v>
      </c>
      <c r="D24" s="120"/>
      <c r="E24" s="120"/>
      <c r="F24" s="120"/>
      <c r="G24" s="121"/>
      <c r="H24" s="31"/>
      <c r="I24" s="31"/>
      <c r="J24" s="31"/>
      <c r="K24" s="31"/>
      <c r="L24" s="32"/>
    </row>
    <row r="25" spans="1:12" s="33" customFormat="1" ht="28.5" customHeight="1" x14ac:dyDescent="0.25">
      <c r="A25" s="26"/>
      <c r="B25" s="27">
        <v>2</v>
      </c>
      <c r="C25" s="120" t="s">
        <v>121</v>
      </c>
      <c r="D25" s="120"/>
      <c r="E25" s="120"/>
      <c r="F25" s="120"/>
      <c r="G25" s="121"/>
      <c r="H25" s="31"/>
      <c r="I25" s="31"/>
      <c r="J25" s="31"/>
      <c r="K25" s="31"/>
      <c r="L25" s="32"/>
    </row>
    <row r="26" spans="1:12" s="6" customFormat="1" ht="21" customHeight="1" x14ac:dyDescent="0.25">
      <c r="A26" s="124" t="s">
        <v>45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6"/>
    </row>
    <row r="27" spans="1:12" s="5" customFormat="1" ht="21" customHeight="1" x14ac:dyDescent="0.25">
      <c r="A27" s="15"/>
      <c r="B27" s="12" t="s">
        <v>7</v>
      </c>
      <c r="C27" s="12"/>
      <c r="D27" s="13"/>
      <c r="E27" s="13"/>
      <c r="F27" s="13"/>
      <c r="G27" s="14"/>
      <c r="H27" s="9"/>
      <c r="I27" s="10"/>
      <c r="J27" s="10"/>
      <c r="K27" s="10"/>
      <c r="L27" s="14"/>
    </row>
    <row r="28" spans="1:12" s="5" customFormat="1" ht="21" customHeight="1" x14ac:dyDescent="0.25">
      <c r="A28" s="15"/>
      <c r="B28" s="12" t="s">
        <v>8</v>
      </c>
      <c r="C28" s="12"/>
      <c r="D28" s="13"/>
      <c r="E28" s="13"/>
      <c r="F28" s="13"/>
      <c r="G28" s="14"/>
      <c r="H28" s="9"/>
      <c r="I28" s="10"/>
      <c r="J28" s="10"/>
      <c r="K28" s="10"/>
      <c r="L28" s="14"/>
    </row>
    <row r="29" spans="1:12" ht="9.75" customHeight="1" x14ac:dyDescent="0.25"/>
    <row r="30" spans="1:12" x14ac:dyDescent="0.25">
      <c r="A30" t="s">
        <v>9</v>
      </c>
    </row>
    <row r="31" spans="1:12" ht="20.25" customHeight="1" x14ac:dyDescent="0.25">
      <c r="A31" s="16"/>
      <c r="B31" s="16"/>
      <c r="C31" s="16"/>
      <c r="D31" s="16"/>
      <c r="E31" s="16"/>
      <c r="F31" s="16"/>
      <c r="G31" s="16"/>
      <c r="H31" s="17"/>
      <c r="I31" s="17"/>
      <c r="J31" s="17"/>
      <c r="K31" s="17"/>
      <c r="L31" s="16"/>
    </row>
    <row r="32" spans="1:12" ht="20.25" customHeight="1" x14ac:dyDescent="0.25">
      <c r="A32" s="11"/>
      <c r="B32" s="11"/>
      <c r="C32" s="11"/>
      <c r="D32" s="11"/>
      <c r="E32" s="11"/>
      <c r="F32" s="11"/>
      <c r="G32" s="11"/>
      <c r="H32" s="18"/>
      <c r="I32" s="18"/>
      <c r="J32" s="18"/>
      <c r="K32" s="18"/>
      <c r="L32" s="11"/>
    </row>
    <row r="33" spans="1:12" ht="20.25" customHeight="1" x14ac:dyDescent="0.25">
      <c r="A33" s="16"/>
      <c r="B33" s="16"/>
      <c r="C33" s="16"/>
      <c r="D33" s="16"/>
      <c r="E33" s="16"/>
      <c r="F33" s="16"/>
      <c r="G33" s="16"/>
      <c r="H33" s="17"/>
      <c r="I33" s="17"/>
      <c r="J33" s="17"/>
      <c r="K33" s="17"/>
      <c r="L33" s="16"/>
    </row>
    <row r="34" spans="1:12" ht="20.25" customHeight="1" x14ac:dyDescent="0.25">
      <c r="A34" s="11"/>
      <c r="B34" s="11"/>
      <c r="C34" s="11"/>
      <c r="D34" s="11"/>
      <c r="E34" s="11"/>
      <c r="F34" s="11"/>
      <c r="G34" s="11"/>
      <c r="H34" s="18"/>
      <c r="I34" s="18"/>
      <c r="J34" s="18"/>
      <c r="K34" s="18"/>
      <c r="L34" s="11"/>
    </row>
  </sheetData>
  <mergeCells count="16">
    <mergeCell ref="C16:G16"/>
    <mergeCell ref="A9:L9"/>
    <mergeCell ref="A10:L10"/>
    <mergeCell ref="C12:G12"/>
    <mergeCell ref="B14:L14"/>
    <mergeCell ref="C15:G15"/>
    <mergeCell ref="C25:G25"/>
    <mergeCell ref="C21:G21"/>
    <mergeCell ref="C22:G22"/>
    <mergeCell ref="A26:L26"/>
    <mergeCell ref="C17:G17"/>
    <mergeCell ref="C18:G18"/>
    <mergeCell ref="C19:G19"/>
    <mergeCell ref="C20:G20"/>
    <mergeCell ref="B23:G23"/>
    <mergeCell ref="C24:G24"/>
  </mergeCells>
  <pageMargins left="0.28000000000000003" right="0.25" top="0.28000000000000003" bottom="0.21" header="0.28000000000000003" footer="0.26"/>
  <pageSetup paperSize="9" orientation="portrait" horizontalDpi="0" verticalDpi="0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34"/>
  <sheetViews>
    <sheetView topLeftCell="A7" zoomScaleNormal="100" workbookViewId="0">
      <selection activeCell="C15" sqref="C15:G15"/>
    </sheetView>
  </sheetViews>
  <sheetFormatPr defaultColWidth="8.85546875" defaultRowHeight="15" x14ac:dyDescent="0.25"/>
  <cols>
    <col min="1" max="1" width="3" customWidth="1"/>
    <col min="2" max="2" width="2.85546875" customWidth="1"/>
    <col min="7" max="7" width="9.28515625" customWidth="1"/>
    <col min="8" max="11" width="4.140625" style="2" customWidth="1"/>
    <col min="12" max="12" width="29.85546875" customWidth="1"/>
  </cols>
  <sheetData>
    <row r="8" spans="1:14" ht="12" customHeight="1" x14ac:dyDescent="0.25"/>
    <row r="9" spans="1:14" s="1" customFormat="1" ht="18.75" x14ac:dyDescent="0.3">
      <c r="A9" s="122" t="s">
        <v>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4" s="1" customFormat="1" ht="18.75" x14ac:dyDescent="0.3">
      <c r="A10" s="122" t="s">
        <v>126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4"/>
      <c r="N10" s="4"/>
    </row>
    <row r="11" spans="1:14" ht="4.5" customHeight="1" x14ac:dyDescent="0.25"/>
    <row r="12" spans="1:14" s="3" customFormat="1" ht="30" customHeight="1" x14ac:dyDescent="0.25">
      <c r="A12" s="87" t="s">
        <v>1</v>
      </c>
      <c r="B12" s="87"/>
      <c r="C12" s="123" t="s">
        <v>2</v>
      </c>
      <c r="D12" s="123"/>
      <c r="E12" s="123"/>
      <c r="F12" s="123"/>
      <c r="G12" s="123"/>
      <c r="H12" s="87" t="s">
        <v>4</v>
      </c>
      <c r="I12" s="87" t="s">
        <v>3</v>
      </c>
      <c r="J12" s="87" t="s">
        <v>5</v>
      </c>
      <c r="K12" s="87" t="s">
        <v>6</v>
      </c>
      <c r="L12" s="37" t="s">
        <v>34</v>
      </c>
    </row>
    <row r="13" spans="1:14" s="6" customFormat="1" ht="18" customHeight="1" x14ac:dyDescent="0.25">
      <c r="A13" s="35" t="s">
        <v>12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25"/>
    </row>
    <row r="14" spans="1:14" s="23" customFormat="1" ht="19.5" customHeight="1" x14ac:dyDescent="0.25">
      <c r="A14" s="22" t="s">
        <v>11</v>
      </c>
      <c r="B14" s="127" t="s">
        <v>47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31"/>
    </row>
    <row r="15" spans="1:14" s="29" customFormat="1" ht="31.5" customHeight="1" x14ac:dyDescent="0.25">
      <c r="A15" s="26"/>
      <c r="B15" s="27">
        <v>1</v>
      </c>
      <c r="C15" s="120" t="s">
        <v>150</v>
      </c>
      <c r="D15" s="120"/>
      <c r="E15" s="120"/>
      <c r="F15" s="120"/>
      <c r="G15" s="121"/>
      <c r="H15" s="26"/>
      <c r="I15" s="26"/>
      <c r="J15" s="26"/>
      <c r="K15" s="26"/>
      <c r="L15" s="28"/>
    </row>
    <row r="16" spans="1:14" s="29" customFormat="1" ht="38.25" customHeight="1" x14ac:dyDescent="0.25">
      <c r="A16" s="26"/>
      <c r="B16" s="27">
        <v>2</v>
      </c>
      <c r="C16" s="120" t="s">
        <v>127</v>
      </c>
      <c r="D16" s="120"/>
      <c r="E16" s="120"/>
      <c r="F16" s="120"/>
      <c r="G16" s="121"/>
      <c r="H16" s="26"/>
      <c r="I16" s="26"/>
      <c r="J16" s="26"/>
      <c r="K16" s="26"/>
      <c r="L16" s="28"/>
    </row>
    <row r="17" spans="1:12" s="29" customFormat="1" ht="28.5" customHeight="1" x14ac:dyDescent="0.25">
      <c r="A17" s="26"/>
      <c r="B17" s="27">
        <v>3</v>
      </c>
      <c r="C17" s="120" t="s">
        <v>149</v>
      </c>
      <c r="D17" s="120"/>
      <c r="E17" s="120"/>
      <c r="F17" s="120"/>
      <c r="G17" s="121"/>
      <c r="H17" s="26"/>
      <c r="I17" s="26"/>
      <c r="J17" s="26"/>
      <c r="K17" s="26"/>
      <c r="L17" s="28"/>
    </row>
    <row r="18" spans="1:12" s="29" customFormat="1" ht="29.25" customHeight="1" x14ac:dyDescent="0.25">
      <c r="A18" s="26"/>
      <c r="B18" s="30">
        <v>4</v>
      </c>
      <c r="C18" s="120" t="s">
        <v>128</v>
      </c>
      <c r="D18" s="120"/>
      <c r="E18" s="120"/>
      <c r="F18" s="120"/>
      <c r="G18" s="121"/>
      <c r="H18" s="26"/>
      <c r="I18" s="26"/>
      <c r="J18" s="26"/>
      <c r="K18" s="26"/>
      <c r="L18" s="28"/>
    </row>
    <row r="19" spans="1:12" s="29" customFormat="1" ht="40.5" customHeight="1" x14ac:dyDescent="0.25">
      <c r="A19" s="26"/>
      <c r="B19" s="30">
        <v>5</v>
      </c>
      <c r="C19" s="120" t="s">
        <v>129</v>
      </c>
      <c r="D19" s="120"/>
      <c r="E19" s="120"/>
      <c r="F19" s="120"/>
      <c r="G19" s="121"/>
      <c r="H19" s="26"/>
      <c r="I19" s="26"/>
      <c r="J19" s="26"/>
      <c r="K19" s="26"/>
      <c r="L19" s="28"/>
    </row>
    <row r="20" spans="1:12" s="29" customFormat="1" ht="37.5" customHeight="1" x14ac:dyDescent="0.25">
      <c r="A20" s="26"/>
      <c r="B20" s="30">
        <v>6</v>
      </c>
      <c r="C20" s="120" t="s">
        <v>33</v>
      </c>
      <c r="D20" s="120"/>
      <c r="E20" s="120"/>
      <c r="F20" s="120"/>
      <c r="G20" s="121"/>
      <c r="H20" s="26"/>
      <c r="I20" s="26"/>
      <c r="J20" s="26"/>
      <c r="K20" s="26"/>
      <c r="L20" s="28"/>
    </row>
    <row r="21" spans="1:12" s="29" customFormat="1" ht="23.25" customHeight="1" x14ac:dyDescent="0.25">
      <c r="A21" s="26"/>
      <c r="B21" s="30">
        <v>7</v>
      </c>
      <c r="C21" s="120" t="s">
        <v>130</v>
      </c>
      <c r="D21" s="120"/>
      <c r="E21" s="120"/>
      <c r="F21" s="120"/>
      <c r="G21" s="121"/>
      <c r="H21" s="26"/>
      <c r="I21" s="26"/>
      <c r="J21" s="26"/>
      <c r="K21" s="26"/>
      <c r="L21" s="28"/>
    </row>
    <row r="22" spans="1:12" s="29" customFormat="1" ht="41.25" customHeight="1" x14ac:dyDescent="0.25">
      <c r="A22" s="26"/>
      <c r="B22" s="30">
        <v>8</v>
      </c>
      <c r="C22" s="120" t="s">
        <v>131</v>
      </c>
      <c r="D22" s="120"/>
      <c r="E22" s="120"/>
      <c r="F22" s="120"/>
      <c r="G22" s="121"/>
      <c r="H22" s="26"/>
      <c r="I22" s="26"/>
      <c r="J22" s="26"/>
      <c r="K22" s="26"/>
      <c r="L22" s="28"/>
    </row>
    <row r="23" spans="1:12" s="23" customFormat="1" ht="19.5" customHeight="1" x14ac:dyDescent="0.25">
      <c r="A23" s="22" t="s">
        <v>13</v>
      </c>
      <c r="B23" s="127" t="s">
        <v>48</v>
      </c>
      <c r="C23" s="128"/>
      <c r="D23" s="128"/>
      <c r="E23" s="128"/>
      <c r="F23" s="128"/>
      <c r="G23" s="128"/>
      <c r="H23" s="24"/>
      <c r="I23" s="24"/>
      <c r="J23" s="24"/>
      <c r="K23" s="24"/>
      <c r="L23" s="25"/>
    </row>
    <row r="24" spans="1:12" s="33" customFormat="1" ht="28.5" customHeight="1" x14ac:dyDescent="0.25">
      <c r="A24" s="26"/>
      <c r="B24" s="27">
        <v>1</v>
      </c>
      <c r="C24" s="120" t="s">
        <v>132</v>
      </c>
      <c r="D24" s="120"/>
      <c r="E24" s="120"/>
      <c r="F24" s="120"/>
      <c r="G24" s="121"/>
      <c r="H24" s="31"/>
      <c r="I24" s="31"/>
      <c r="J24" s="31"/>
      <c r="K24" s="31"/>
      <c r="L24" s="32"/>
    </row>
    <row r="25" spans="1:12" s="33" customFormat="1" ht="28.5" customHeight="1" x14ac:dyDescent="0.25">
      <c r="A25" s="26"/>
      <c r="B25" s="27">
        <v>2</v>
      </c>
      <c r="C25" s="120" t="s">
        <v>133</v>
      </c>
      <c r="D25" s="120"/>
      <c r="E25" s="120"/>
      <c r="F25" s="120"/>
      <c r="G25" s="121"/>
      <c r="H25" s="31"/>
      <c r="I25" s="31"/>
      <c r="J25" s="31"/>
      <c r="K25" s="31"/>
      <c r="L25" s="32"/>
    </row>
    <row r="26" spans="1:12" s="6" customFormat="1" ht="21" customHeight="1" x14ac:dyDescent="0.25">
      <c r="A26" s="124" t="s">
        <v>45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6"/>
    </row>
    <row r="27" spans="1:12" s="5" customFormat="1" ht="21" customHeight="1" x14ac:dyDescent="0.25">
      <c r="A27" s="15"/>
      <c r="B27" s="12" t="s">
        <v>7</v>
      </c>
      <c r="C27" s="12"/>
      <c r="D27" s="13"/>
      <c r="E27" s="13"/>
      <c r="F27" s="13"/>
      <c r="G27" s="14"/>
      <c r="H27" s="9"/>
      <c r="I27" s="10"/>
      <c r="J27" s="10"/>
      <c r="K27" s="10"/>
      <c r="L27" s="14"/>
    </row>
    <row r="28" spans="1:12" s="5" customFormat="1" ht="21" customHeight="1" x14ac:dyDescent="0.25">
      <c r="A28" s="15"/>
      <c r="B28" s="12" t="s">
        <v>8</v>
      </c>
      <c r="C28" s="12"/>
      <c r="D28" s="13"/>
      <c r="E28" s="13"/>
      <c r="F28" s="13"/>
      <c r="G28" s="14"/>
      <c r="H28" s="9"/>
      <c r="I28" s="10"/>
      <c r="J28" s="10"/>
      <c r="K28" s="10"/>
      <c r="L28" s="14"/>
    </row>
    <row r="29" spans="1:12" ht="9.75" customHeight="1" x14ac:dyDescent="0.25"/>
    <row r="30" spans="1:12" x14ac:dyDescent="0.25">
      <c r="A30" t="s">
        <v>9</v>
      </c>
    </row>
    <row r="31" spans="1:12" ht="20.25" customHeight="1" x14ac:dyDescent="0.25">
      <c r="A31" s="16"/>
      <c r="B31" s="16"/>
      <c r="C31" s="16"/>
      <c r="D31" s="16"/>
      <c r="E31" s="16"/>
      <c r="F31" s="16"/>
      <c r="G31" s="16"/>
      <c r="H31" s="17"/>
      <c r="I31" s="17"/>
      <c r="J31" s="17"/>
      <c r="K31" s="17"/>
      <c r="L31" s="16"/>
    </row>
    <row r="32" spans="1:12" ht="20.25" customHeight="1" x14ac:dyDescent="0.25">
      <c r="A32" s="11"/>
      <c r="B32" s="11"/>
      <c r="C32" s="11"/>
      <c r="D32" s="11"/>
      <c r="E32" s="11"/>
      <c r="F32" s="11"/>
      <c r="G32" s="11"/>
      <c r="H32" s="18"/>
      <c r="I32" s="18"/>
      <c r="J32" s="18"/>
      <c r="K32" s="18"/>
      <c r="L32" s="11"/>
    </row>
    <row r="33" spans="1:12" ht="20.25" customHeight="1" x14ac:dyDescent="0.25">
      <c r="A33" s="16"/>
      <c r="B33" s="16"/>
      <c r="C33" s="16"/>
      <c r="D33" s="16"/>
      <c r="E33" s="16"/>
      <c r="F33" s="16"/>
      <c r="G33" s="16"/>
      <c r="H33" s="17"/>
      <c r="I33" s="17"/>
      <c r="J33" s="17"/>
      <c r="K33" s="17"/>
      <c r="L33" s="16"/>
    </row>
    <row r="34" spans="1:12" ht="20.25" customHeight="1" x14ac:dyDescent="0.25">
      <c r="A34" s="11"/>
      <c r="B34" s="11"/>
      <c r="C34" s="11"/>
      <c r="D34" s="11"/>
      <c r="E34" s="11"/>
      <c r="F34" s="11"/>
      <c r="G34" s="11"/>
      <c r="H34" s="18"/>
      <c r="I34" s="18"/>
      <c r="J34" s="18"/>
      <c r="K34" s="18"/>
      <c r="L34" s="11"/>
    </row>
  </sheetData>
  <mergeCells count="16">
    <mergeCell ref="C16:G16"/>
    <mergeCell ref="A9:L9"/>
    <mergeCell ref="A10:L10"/>
    <mergeCell ref="C12:G12"/>
    <mergeCell ref="B14:L14"/>
    <mergeCell ref="C15:G15"/>
    <mergeCell ref="B23:G23"/>
    <mergeCell ref="C24:G24"/>
    <mergeCell ref="C25:G25"/>
    <mergeCell ref="A26:L26"/>
    <mergeCell ref="C17:G17"/>
    <mergeCell ref="C18:G18"/>
    <mergeCell ref="C19:G19"/>
    <mergeCell ref="C20:G20"/>
    <mergeCell ref="C21:G21"/>
    <mergeCell ref="C22:G22"/>
  </mergeCells>
  <pageMargins left="0.28000000000000003" right="0.25" top="0.28000000000000003" bottom="0.21" header="0.28000000000000003" footer="0.26"/>
  <pageSetup paperSize="9" orientation="portrait" horizontalDpi="0" verticalDpi="0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34"/>
  <sheetViews>
    <sheetView topLeftCell="A13" zoomScaleNormal="100" workbookViewId="0">
      <selection activeCell="A11" sqref="A11"/>
    </sheetView>
  </sheetViews>
  <sheetFormatPr defaultColWidth="8.85546875" defaultRowHeight="15" x14ac:dyDescent="0.25"/>
  <cols>
    <col min="1" max="1" width="3" customWidth="1"/>
    <col min="2" max="2" width="2.85546875" customWidth="1"/>
    <col min="7" max="7" width="9.28515625" customWidth="1"/>
    <col min="8" max="11" width="4.140625" style="2" customWidth="1"/>
    <col min="12" max="12" width="29.85546875" customWidth="1"/>
  </cols>
  <sheetData>
    <row r="8" spans="1:14" ht="12" customHeight="1" x14ac:dyDescent="0.25"/>
    <row r="9" spans="1:14" s="1" customFormat="1" ht="18.75" x14ac:dyDescent="0.3">
      <c r="A9" s="122" t="s">
        <v>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4" s="1" customFormat="1" ht="18.75" x14ac:dyDescent="0.3">
      <c r="A10" s="122" t="s">
        <v>156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4"/>
      <c r="N10" s="4"/>
    </row>
    <row r="11" spans="1:14" ht="4.5" customHeight="1" x14ac:dyDescent="0.25"/>
    <row r="12" spans="1:14" s="3" customFormat="1" ht="30" customHeight="1" x14ac:dyDescent="0.25">
      <c r="A12" s="87" t="s">
        <v>1</v>
      </c>
      <c r="B12" s="87"/>
      <c r="C12" s="123" t="s">
        <v>2</v>
      </c>
      <c r="D12" s="123"/>
      <c r="E12" s="123"/>
      <c r="F12" s="123"/>
      <c r="G12" s="123"/>
      <c r="H12" s="87" t="s">
        <v>4</v>
      </c>
      <c r="I12" s="87" t="s">
        <v>3</v>
      </c>
      <c r="J12" s="87" t="s">
        <v>5</v>
      </c>
      <c r="K12" s="87" t="s">
        <v>6</v>
      </c>
      <c r="L12" s="37" t="s">
        <v>34</v>
      </c>
    </row>
    <row r="13" spans="1:14" s="6" customFormat="1" ht="18" customHeight="1" x14ac:dyDescent="0.25">
      <c r="A13" s="35" t="s">
        <v>12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25"/>
    </row>
    <row r="14" spans="1:14" s="23" customFormat="1" ht="19.5" customHeight="1" x14ac:dyDescent="0.25">
      <c r="A14" s="22" t="s">
        <v>11</v>
      </c>
      <c r="B14" s="127" t="s">
        <v>47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31"/>
    </row>
    <row r="15" spans="1:14" s="29" customFormat="1" ht="31.5" customHeight="1" x14ac:dyDescent="0.25">
      <c r="A15" s="26"/>
      <c r="B15" s="27">
        <v>1</v>
      </c>
      <c r="C15" s="120" t="s">
        <v>143</v>
      </c>
      <c r="D15" s="120"/>
      <c r="E15" s="120"/>
      <c r="F15" s="120"/>
      <c r="G15" s="121"/>
      <c r="H15" s="26"/>
      <c r="I15" s="26"/>
      <c r="J15" s="26"/>
      <c r="K15" s="26"/>
      <c r="L15" s="28"/>
    </row>
    <row r="16" spans="1:14" s="29" customFormat="1" ht="31.5" customHeight="1" x14ac:dyDescent="0.25">
      <c r="A16" s="26"/>
      <c r="B16" s="27">
        <v>2</v>
      </c>
      <c r="C16" s="120" t="s">
        <v>144</v>
      </c>
      <c r="D16" s="120"/>
      <c r="E16" s="120"/>
      <c r="F16" s="120"/>
      <c r="G16" s="121"/>
      <c r="H16" s="26"/>
      <c r="I16" s="26"/>
      <c r="J16" s="26"/>
      <c r="K16" s="26"/>
      <c r="L16" s="28"/>
    </row>
    <row r="17" spans="1:12" s="29" customFormat="1" ht="28.5" customHeight="1" x14ac:dyDescent="0.25">
      <c r="A17" s="26"/>
      <c r="B17" s="27">
        <v>3</v>
      </c>
      <c r="C17" s="120" t="s">
        <v>136</v>
      </c>
      <c r="D17" s="120"/>
      <c r="E17" s="120"/>
      <c r="F17" s="120"/>
      <c r="G17" s="121"/>
      <c r="H17" s="26"/>
      <c r="I17" s="26"/>
      <c r="J17" s="26"/>
      <c r="K17" s="26"/>
      <c r="L17" s="28"/>
    </row>
    <row r="18" spans="1:12" s="29" customFormat="1" ht="29.25" customHeight="1" x14ac:dyDescent="0.25">
      <c r="A18" s="26"/>
      <c r="B18" s="30">
        <v>4</v>
      </c>
      <c r="C18" s="120" t="s">
        <v>145</v>
      </c>
      <c r="D18" s="120"/>
      <c r="E18" s="120"/>
      <c r="F18" s="120"/>
      <c r="G18" s="121"/>
      <c r="H18" s="26"/>
      <c r="I18" s="26"/>
      <c r="J18" s="26"/>
      <c r="K18" s="26"/>
      <c r="L18" s="28"/>
    </row>
    <row r="19" spans="1:12" s="29" customFormat="1" ht="29.25" customHeight="1" x14ac:dyDescent="0.25">
      <c r="A19" s="26"/>
      <c r="B19" s="30">
        <v>5</v>
      </c>
      <c r="C19" s="120" t="s">
        <v>128</v>
      </c>
      <c r="D19" s="120"/>
      <c r="E19" s="120"/>
      <c r="F19" s="120"/>
      <c r="G19" s="121"/>
      <c r="H19" s="26"/>
      <c r="I19" s="26"/>
      <c r="J19" s="26"/>
      <c r="K19" s="26"/>
      <c r="L19" s="28"/>
    </row>
    <row r="20" spans="1:12" s="29" customFormat="1" ht="37.5" customHeight="1" x14ac:dyDescent="0.25">
      <c r="A20" s="26"/>
      <c r="B20" s="30">
        <v>6</v>
      </c>
      <c r="C20" s="120" t="s">
        <v>146</v>
      </c>
      <c r="D20" s="120"/>
      <c r="E20" s="120"/>
      <c r="F20" s="120"/>
      <c r="G20" s="121"/>
      <c r="H20" s="26"/>
      <c r="I20" s="26"/>
      <c r="J20" s="26"/>
      <c r="K20" s="26"/>
      <c r="L20" s="28"/>
    </row>
    <row r="21" spans="1:12" s="29" customFormat="1" ht="23.25" customHeight="1" x14ac:dyDescent="0.25">
      <c r="A21" s="26"/>
      <c r="B21" s="30">
        <v>7</v>
      </c>
      <c r="C21" s="120" t="s">
        <v>33</v>
      </c>
      <c r="D21" s="120"/>
      <c r="E21" s="120"/>
      <c r="F21" s="120"/>
      <c r="G21" s="121"/>
      <c r="H21" s="26"/>
      <c r="I21" s="26"/>
      <c r="J21" s="26"/>
      <c r="K21" s="26"/>
      <c r="L21" s="28"/>
    </row>
    <row r="22" spans="1:12" s="29" customFormat="1" ht="26.25" customHeight="1" x14ac:dyDescent="0.25">
      <c r="A22" s="26"/>
      <c r="B22" s="30">
        <v>8</v>
      </c>
      <c r="C22" s="120" t="s">
        <v>140</v>
      </c>
      <c r="D22" s="120"/>
      <c r="E22" s="120"/>
      <c r="F22" s="120"/>
      <c r="G22" s="121"/>
      <c r="H22" s="26"/>
      <c r="I22" s="26"/>
      <c r="J22" s="26"/>
      <c r="K22" s="26"/>
      <c r="L22" s="28"/>
    </row>
    <row r="23" spans="1:12" s="23" customFormat="1" ht="19.5" customHeight="1" x14ac:dyDescent="0.25">
      <c r="A23" s="22" t="s">
        <v>13</v>
      </c>
      <c r="B23" s="127" t="s">
        <v>48</v>
      </c>
      <c r="C23" s="128"/>
      <c r="D23" s="128"/>
      <c r="E23" s="128"/>
      <c r="F23" s="128"/>
      <c r="G23" s="128"/>
      <c r="H23" s="24"/>
      <c r="I23" s="24"/>
      <c r="J23" s="24"/>
      <c r="K23" s="24"/>
      <c r="L23" s="25"/>
    </row>
    <row r="24" spans="1:12" s="33" customFormat="1" ht="28.5" customHeight="1" x14ac:dyDescent="0.25">
      <c r="A24" s="26"/>
      <c r="B24" s="27">
        <v>1</v>
      </c>
      <c r="C24" s="120" t="s">
        <v>147</v>
      </c>
      <c r="D24" s="120"/>
      <c r="E24" s="120"/>
      <c r="F24" s="120"/>
      <c r="G24" s="121"/>
      <c r="H24" s="31"/>
      <c r="I24" s="31"/>
      <c r="J24" s="31"/>
      <c r="K24" s="31"/>
      <c r="L24" s="32"/>
    </row>
    <row r="25" spans="1:12" s="33" customFormat="1" ht="28.5" customHeight="1" x14ac:dyDescent="0.25">
      <c r="A25" s="26"/>
      <c r="B25" s="27">
        <v>2</v>
      </c>
      <c r="C25" s="129" t="s">
        <v>148</v>
      </c>
      <c r="D25" s="120"/>
      <c r="E25" s="120"/>
      <c r="F25" s="120"/>
      <c r="G25" s="121"/>
      <c r="H25" s="31"/>
      <c r="I25" s="31"/>
      <c r="J25" s="31"/>
      <c r="K25" s="31"/>
      <c r="L25" s="32"/>
    </row>
    <row r="26" spans="1:12" s="6" customFormat="1" ht="21" customHeight="1" x14ac:dyDescent="0.25">
      <c r="A26" s="124" t="s">
        <v>45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6"/>
    </row>
    <row r="27" spans="1:12" s="5" customFormat="1" ht="21" customHeight="1" x14ac:dyDescent="0.25">
      <c r="A27" s="15"/>
      <c r="B27" s="12" t="s">
        <v>7</v>
      </c>
      <c r="C27" s="12"/>
      <c r="D27" s="13"/>
      <c r="E27" s="13"/>
      <c r="F27" s="13"/>
      <c r="G27" s="14"/>
      <c r="H27" s="9"/>
      <c r="I27" s="10"/>
      <c r="J27" s="10"/>
      <c r="K27" s="10"/>
      <c r="L27" s="14"/>
    </row>
    <row r="28" spans="1:12" s="5" customFormat="1" ht="21" customHeight="1" x14ac:dyDescent="0.25">
      <c r="A28" s="15"/>
      <c r="B28" s="12" t="s">
        <v>8</v>
      </c>
      <c r="C28" s="12"/>
      <c r="D28" s="13"/>
      <c r="E28" s="13"/>
      <c r="F28" s="13"/>
      <c r="G28" s="14"/>
      <c r="H28" s="9"/>
      <c r="I28" s="10"/>
      <c r="J28" s="10"/>
      <c r="K28" s="10"/>
      <c r="L28" s="14"/>
    </row>
    <row r="29" spans="1:12" ht="9.75" customHeight="1" x14ac:dyDescent="0.25"/>
    <row r="30" spans="1:12" x14ac:dyDescent="0.25">
      <c r="A30" t="s">
        <v>9</v>
      </c>
    </row>
    <row r="31" spans="1:12" ht="20.25" customHeight="1" x14ac:dyDescent="0.25">
      <c r="A31" s="16"/>
      <c r="B31" s="16"/>
      <c r="C31" s="16"/>
      <c r="D31" s="16"/>
      <c r="E31" s="16"/>
      <c r="F31" s="16"/>
      <c r="G31" s="16"/>
      <c r="H31" s="17"/>
      <c r="I31" s="17"/>
      <c r="J31" s="17"/>
      <c r="K31" s="17"/>
      <c r="L31" s="16"/>
    </row>
    <row r="32" spans="1:12" ht="20.25" customHeight="1" x14ac:dyDescent="0.25">
      <c r="A32" s="11"/>
      <c r="B32" s="11"/>
      <c r="C32" s="11"/>
      <c r="D32" s="11"/>
      <c r="E32" s="11"/>
      <c r="F32" s="11"/>
      <c r="G32" s="11"/>
      <c r="H32" s="18"/>
      <c r="I32" s="18"/>
      <c r="J32" s="18"/>
      <c r="K32" s="18"/>
      <c r="L32" s="11"/>
    </row>
    <row r="33" spans="1:12" ht="20.25" customHeight="1" x14ac:dyDescent="0.25">
      <c r="A33" s="16"/>
      <c r="B33" s="16"/>
      <c r="C33" s="16"/>
      <c r="D33" s="16"/>
      <c r="E33" s="16"/>
      <c r="F33" s="16"/>
      <c r="G33" s="16"/>
      <c r="H33" s="17"/>
      <c r="I33" s="17"/>
      <c r="J33" s="17"/>
      <c r="K33" s="17"/>
      <c r="L33" s="16"/>
    </row>
    <row r="34" spans="1:12" ht="20.25" customHeight="1" x14ac:dyDescent="0.25">
      <c r="A34" s="11"/>
      <c r="B34" s="11"/>
      <c r="C34" s="11"/>
      <c r="D34" s="11"/>
      <c r="E34" s="11"/>
      <c r="F34" s="11"/>
      <c r="G34" s="11"/>
      <c r="H34" s="18"/>
      <c r="I34" s="18"/>
      <c r="J34" s="18"/>
      <c r="K34" s="18"/>
      <c r="L34" s="11"/>
    </row>
  </sheetData>
  <mergeCells count="16">
    <mergeCell ref="C16:G16"/>
    <mergeCell ref="A9:L9"/>
    <mergeCell ref="A10:L10"/>
    <mergeCell ref="C12:G12"/>
    <mergeCell ref="B14:L14"/>
    <mergeCell ref="C15:G15"/>
    <mergeCell ref="B23:G23"/>
    <mergeCell ref="C24:G24"/>
    <mergeCell ref="C25:G25"/>
    <mergeCell ref="A26:L26"/>
    <mergeCell ref="C17:G17"/>
    <mergeCell ref="C18:G18"/>
    <mergeCell ref="C19:G19"/>
    <mergeCell ref="C20:G20"/>
    <mergeCell ref="C21:G21"/>
    <mergeCell ref="C22:G22"/>
  </mergeCells>
  <pageMargins left="0.28000000000000003" right="0.25" top="0.28000000000000003" bottom="0.21" header="0.28000000000000003" footer="0.26"/>
  <pageSetup paperSize="9" orientation="portrait" horizontalDpi="360" verticalDpi="360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35"/>
  <sheetViews>
    <sheetView topLeftCell="A19" zoomScaleNormal="100" workbookViewId="0">
      <selection activeCell="N12" sqref="N12"/>
    </sheetView>
  </sheetViews>
  <sheetFormatPr defaultColWidth="8.85546875" defaultRowHeight="15" x14ac:dyDescent="0.25"/>
  <cols>
    <col min="1" max="1" width="3" customWidth="1"/>
    <col min="2" max="2" width="2.85546875" customWidth="1"/>
    <col min="7" max="7" width="9.28515625" customWidth="1"/>
    <col min="8" max="11" width="4.140625" style="2" customWidth="1"/>
    <col min="12" max="12" width="29.85546875" customWidth="1"/>
  </cols>
  <sheetData>
    <row r="8" spans="1:14" ht="12" customHeight="1" x14ac:dyDescent="0.25"/>
    <row r="9" spans="1:14" s="1" customFormat="1" ht="18.75" x14ac:dyDescent="0.3">
      <c r="A9" s="122" t="s">
        <v>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4" s="1" customFormat="1" ht="18.75" x14ac:dyDescent="0.3">
      <c r="A10" s="122" t="s">
        <v>157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4"/>
      <c r="N10" s="4"/>
    </row>
    <row r="11" spans="1:14" ht="4.5" customHeight="1" x14ac:dyDescent="0.25"/>
    <row r="12" spans="1:14" s="3" customFormat="1" ht="30" customHeight="1" x14ac:dyDescent="0.25">
      <c r="A12" s="87" t="s">
        <v>1</v>
      </c>
      <c r="B12" s="87"/>
      <c r="C12" s="123" t="s">
        <v>2</v>
      </c>
      <c r="D12" s="123"/>
      <c r="E12" s="123"/>
      <c r="F12" s="123"/>
      <c r="G12" s="123"/>
      <c r="H12" s="87" t="s">
        <v>4</v>
      </c>
      <c r="I12" s="87" t="s">
        <v>3</v>
      </c>
      <c r="J12" s="87" t="s">
        <v>5</v>
      </c>
      <c r="K12" s="87" t="s">
        <v>6</v>
      </c>
      <c r="L12" s="37" t="s">
        <v>34</v>
      </c>
    </row>
    <row r="13" spans="1:14" s="6" customFormat="1" ht="18" customHeight="1" x14ac:dyDescent="0.25">
      <c r="A13" s="35" t="s">
        <v>12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25"/>
    </row>
    <row r="14" spans="1:14" s="23" customFormat="1" ht="19.5" customHeight="1" x14ac:dyDescent="0.25">
      <c r="A14" s="22" t="s">
        <v>11</v>
      </c>
      <c r="B14" s="127" t="s">
        <v>47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31"/>
    </row>
    <row r="15" spans="1:14" s="29" customFormat="1" ht="31.5" customHeight="1" x14ac:dyDescent="0.25">
      <c r="A15" s="26"/>
      <c r="B15" s="27">
        <v>1</v>
      </c>
      <c r="C15" s="120" t="s">
        <v>134</v>
      </c>
      <c r="D15" s="120"/>
      <c r="E15" s="120"/>
      <c r="F15" s="120"/>
      <c r="G15" s="121"/>
      <c r="H15" s="26"/>
      <c r="I15" s="26"/>
      <c r="J15" s="26"/>
      <c r="K15" s="26"/>
      <c r="L15" s="28"/>
    </row>
    <row r="16" spans="1:14" s="29" customFormat="1" ht="39.75" customHeight="1" x14ac:dyDescent="0.25">
      <c r="A16" s="26"/>
      <c r="B16" s="27">
        <v>2</v>
      </c>
      <c r="C16" s="120" t="s">
        <v>135</v>
      </c>
      <c r="D16" s="120"/>
      <c r="E16" s="120"/>
      <c r="F16" s="120"/>
      <c r="G16" s="121"/>
      <c r="H16" s="26"/>
      <c r="I16" s="26"/>
      <c r="J16" s="26"/>
      <c r="K16" s="26"/>
      <c r="L16" s="28"/>
    </row>
    <row r="17" spans="1:12" s="29" customFormat="1" ht="28.5" customHeight="1" x14ac:dyDescent="0.25">
      <c r="A17" s="26"/>
      <c r="B17" s="27">
        <v>3</v>
      </c>
      <c r="C17" s="120" t="s">
        <v>136</v>
      </c>
      <c r="D17" s="120"/>
      <c r="E17" s="120"/>
      <c r="F17" s="120"/>
      <c r="G17" s="121"/>
      <c r="H17" s="26"/>
      <c r="I17" s="26"/>
      <c r="J17" s="26"/>
      <c r="K17" s="26"/>
      <c r="L17" s="28"/>
    </row>
    <row r="18" spans="1:12" s="29" customFormat="1" ht="29.25" customHeight="1" x14ac:dyDescent="0.25">
      <c r="A18" s="26"/>
      <c r="B18" s="30">
        <v>4</v>
      </c>
      <c r="C18" s="120" t="s">
        <v>137</v>
      </c>
      <c r="D18" s="120"/>
      <c r="E18" s="120"/>
      <c r="F18" s="120"/>
      <c r="G18" s="121"/>
      <c r="H18" s="26"/>
      <c r="I18" s="26"/>
      <c r="J18" s="26"/>
      <c r="K18" s="26"/>
      <c r="L18" s="28"/>
    </row>
    <row r="19" spans="1:12" s="29" customFormat="1" ht="29.25" customHeight="1" x14ac:dyDescent="0.25">
      <c r="A19" s="26"/>
      <c r="B19" s="30">
        <v>5</v>
      </c>
      <c r="C19" s="120" t="s">
        <v>128</v>
      </c>
      <c r="D19" s="120"/>
      <c r="E19" s="120"/>
      <c r="F19" s="120"/>
      <c r="G19" s="121"/>
      <c r="H19" s="26"/>
      <c r="I19" s="26"/>
      <c r="J19" s="26"/>
      <c r="K19" s="26"/>
      <c r="L19" s="28"/>
    </row>
    <row r="20" spans="1:12" s="29" customFormat="1" ht="37.5" customHeight="1" x14ac:dyDescent="0.25">
      <c r="A20" s="26"/>
      <c r="B20" s="30">
        <v>6</v>
      </c>
      <c r="C20" s="120" t="s">
        <v>138</v>
      </c>
      <c r="D20" s="120"/>
      <c r="E20" s="120"/>
      <c r="F20" s="120"/>
      <c r="G20" s="121"/>
      <c r="H20" s="26"/>
      <c r="I20" s="26"/>
      <c r="J20" s="26"/>
      <c r="K20" s="26"/>
      <c r="L20" s="28"/>
    </row>
    <row r="21" spans="1:12" s="29" customFormat="1" ht="23.25" customHeight="1" x14ac:dyDescent="0.25">
      <c r="A21" s="26"/>
      <c r="B21" s="30">
        <v>7</v>
      </c>
      <c r="C21" s="120" t="s">
        <v>33</v>
      </c>
      <c r="D21" s="120"/>
      <c r="E21" s="120"/>
      <c r="F21" s="120"/>
      <c r="G21" s="121"/>
      <c r="H21" s="26"/>
      <c r="I21" s="26"/>
      <c r="J21" s="26"/>
      <c r="K21" s="26"/>
      <c r="L21" s="28"/>
    </row>
    <row r="22" spans="1:12" s="29" customFormat="1" ht="23.25" customHeight="1" x14ac:dyDescent="0.25">
      <c r="A22" s="26"/>
      <c r="B22" s="30">
        <v>8</v>
      </c>
      <c r="C22" s="120" t="s">
        <v>139</v>
      </c>
      <c r="D22" s="120"/>
      <c r="E22" s="120"/>
      <c r="F22" s="120"/>
      <c r="G22" s="121"/>
      <c r="H22" s="26"/>
      <c r="I22" s="26"/>
      <c r="J22" s="26"/>
      <c r="K22" s="26"/>
      <c r="L22" s="28"/>
    </row>
    <row r="23" spans="1:12" s="29" customFormat="1" ht="26.25" customHeight="1" x14ac:dyDescent="0.25">
      <c r="A23" s="26"/>
      <c r="B23" s="29">
        <v>9</v>
      </c>
      <c r="C23" s="120" t="s">
        <v>140</v>
      </c>
      <c r="D23" s="120"/>
      <c r="E23" s="120"/>
      <c r="F23" s="120"/>
      <c r="G23" s="121"/>
      <c r="H23" s="28"/>
      <c r="I23" s="28"/>
      <c r="J23" s="28"/>
      <c r="K23" s="28"/>
      <c r="L23" s="28"/>
    </row>
    <row r="24" spans="1:12" s="23" customFormat="1" ht="19.5" customHeight="1" x14ac:dyDescent="0.25">
      <c r="A24" s="22" t="s">
        <v>13</v>
      </c>
      <c r="B24" s="127" t="s">
        <v>48</v>
      </c>
      <c r="C24" s="128"/>
      <c r="D24" s="128"/>
      <c r="E24" s="128"/>
      <c r="F24" s="128"/>
      <c r="G24" s="128"/>
      <c r="H24" s="24"/>
      <c r="I24" s="24"/>
      <c r="J24" s="24"/>
      <c r="K24" s="24"/>
      <c r="L24" s="25"/>
    </row>
    <row r="25" spans="1:12" s="33" customFormat="1" ht="28.5" customHeight="1" x14ac:dyDescent="0.25">
      <c r="A25" s="26"/>
      <c r="B25" s="27">
        <v>1</v>
      </c>
      <c r="C25" s="120" t="s">
        <v>141</v>
      </c>
      <c r="D25" s="120"/>
      <c r="E25" s="120"/>
      <c r="F25" s="120"/>
      <c r="G25" s="121"/>
      <c r="H25" s="31"/>
      <c r="I25" s="31"/>
      <c r="J25" s="31"/>
      <c r="K25" s="31"/>
      <c r="L25" s="32"/>
    </row>
    <row r="26" spans="1:12" s="33" customFormat="1" ht="40.5" customHeight="1" x14ac:dyDescent="0.25">
      <c r="A26" s="26"/>
      <c r="B26" s="27">
        <v>2</v>
      </c>
      <c r="C26" s="120" t="s">
        <v>142</v>
      </c>
      <c r="D26" s="120"/>
      <c r="E26" s="120"/>
      <c r="F26" s="120"/>
      <c r="G26" s="121"/>
      <c r="H26" s="31"/>
      <c r="I26" s="31"/>
      <c r="J26" s="31"/>
      <c r="K26" s="31"/>
      <c r="L26" s="32"/>
    </row>
    <row r="27" spans="1:12" s="6" customFormat="1" ht="21" customHeight="1" x14ac:dyDescent="0.25">
      <c r="A27" s="124" t="s">
        <v>45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6"/>
    </row>
    <row r="28" spans="1:12" s="5" customFormat="1" ht="21" customHeight="1" x14ac:dyDescent="0.25">
      <c r="A28" s="15"/>
      <c r="B28" s="12" t="s">
        <v>7</v>
      </c>
      <c r="C28" s="12"/>
      <c r="D28" s="13"/>
      <c r="E28" s="13"/>
      <c r="F28" s="13"/>
      <c r="G28" s="14"/>
      <c r="H28" s="9"/>
      <c r="I28" s="10"/>
      <c r="J28" s="10"/>
      <c r="K28" s="10"/>
      <c r="L28" s="14"/>
    </row>
    <row r="29" spans="1:12" s="5" customFormat="1" ht="21" customHeight="1" x14ac:dyDescent="0.25">
      <c r="A29" s="15"/>
      <c r="B29" s="12" t="s">
        <v>8</v>
      </c>
      <c r="C29" s="12"/>
      <c r="D29" s="13"/>
      <c r="E29" s="13"/>
      <c r="F29" s="13"/>
      <c r="G29" s="14"/>
      <c r="H29" s="9"/>
      <c r="I29" s="10"/>
      <c r="J29" s="10"/>
      <c r="K29" s="10"/>
      <c r="L29" s="14"/>
    </row>
    <row r="30" spans="1:12" ht="9.75" customHeight="1" x14ac:dyDescent="0.25"/>
    <row r="31" spans="1:12" x14ac:dyDescent="0.25">
      <c r="A31" t="s">
        <v>9</v>
      </c>
    </row>
    <row r="32" spans="1:12" ht="20.25" customHeight="1" x14ac:dyDescent="0.25">
      <c r="A32" s="16"/>
      <c r="B32" s="16"/>
      <c r="C32" s="16"/>
      <c r="D32" s="16"/>
      <c r="E32" s="16"/>
      <c r="F32" s="16"/>
      <c r="G32" s="16"/>
      <c r="H32" s="17"/>
      <c r="I32" s="17"/>
      <c r="J32" s="17"/>
      <c r="K32" s="17"/>
      <c r="L32" s="16"/>
    </row>
    <row r="33" spans="1:12" ht="20.25" customHeight="1" x14ac:dyDescent="0.25">
      <c r="A33" s="11"/>
      <c r="B33" s="11"/>
      <c r="C33" s="11"/>
      <c r="D33" s="11"/>
      <c r="E33" s="11"/>
      <c r="F33" s="11"/>
      <c r="G33" s="11"/>
      <c r="H33" s="18"/>
      <c r="I33" s="18"/>
      <c r="J33" s="18"/>
      <c r="K33" s="18"/>
      <c r="L33" s="11"/>
    </row>
    <row r="34" spans="1:12" ht="20.25" customHeight="1" x14ac:dyDescent="0.25">
      <c r="A34" s="16"/>
      <c r="B34" s="16"/>
      <c r="C34" s="16"/>
      <c r="D34" s="16"/>
      <c r="E34" s="16"/>
      <c r="F34" s="16"/>
      <c r="G34" s="16"/>
      <c r="H34" s="17"/>
      <c r="I34" s="17"/>
      <c r="J34" s="17"/>
      <c r="K34" s="17"/>
      <c r="L34" s="16"/>
    </row>
    <row r="35" spans="1:12" ht="20.25" customHeight="1" x14ac:dyDescent="0.25">
      <c r="A35" s="11"/>
      <c r="B35" s="11"/>
      <c r="C35" s="11"/>
      <c r="D35" s="11"/>
      <c r="E35" s="11"/>
      <c r="F35" s="11"/>
      <c r="G35" s="11"/>
      <c r="H35" s="18"/>
      <c r="I35" s="18"/>
      <c r="J35" s="18"/>
      <c r="K35" s="18"/>
      <c r="L35" s="11"/>
    </row>
  </sheetData>
  <mergeCells count="17">
    <mergeCell ref="C22:G22"/>
    <mergeCell ref="A9:L9"/>
    <mergeCell ref="A10:L10"/>
    <mergeCell ref="C12:G12"/>
    <mergeCell ref="B14:L14"/>
    <mergeCell ref="C15:G15"/>
    <mergeCell ref="C16:G16"/>
    <mergeCell ref="C17:G17"/>
    <mergeCell ref="C18:G18"/>
    <mergeCell ref="C19:G19"/>
    <mergeCell ref="C20:G20"/>
    <mergeCell ref="C21:G21"/>
    <mergeCell ref="B24:G24"/>
    <mergeCell ref="C25:G25"/>
    <mergeCell ref="C26:G26"/>
    <mergeCell ref="A27:L27"/>
    <mergeCell ref="C23:G23"/>
  </mergeCells>
  <pageMargins left="0.28000000000000003" right="0.25" top="0.28000000000000003" bottom="0.21" header="0.28000000000000003" footer="0.26"/>
  <pageSetup paperSize="9" orientation="portrait" horizontalDpi="0" verticalDpi="0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36"/>
  <sheetViews>
    <sheetView topLeftCell="A7" zoomScale="120" zoomScaleNormal="120" workbookViewId="0">
      <selection activeCell="C27" sqref="C27:G27"/>
    </sheetView>
  </sheetViews>
  <sheetFormatPr defaultColWidth="8.85546875" defaultRowHeight="15" x14ac:dyDescent="0.25"/>
  <cols>
    <col min="1" max="1" width="3" customWidth="1"/>
    <col min="2" max="2" width="2.85546875" customWidth="1"/>
    <col min="7" max="7" width="9.28515625" customWidth="1"/>
    <col min="8" max="11" width="4.140625" style="111" customWidth="1"/>
    <col min="12" max="12" width="29.85546875" customWidth="1"/>
  </cols>
  <sheetData>
    <row r="8" spans="1:14" ht="12" customHeight="1" x14ac:dyDescent="0.25"/>
    <row r="9" spans="1:14" s="1" customFormat="1" ht="18.75" x14ac:dyDescent="0.3">
      <c r="A9" s="122" t="s">
        <v>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4" s="1" customFormat="1" ht="18.75" x14ac:dyDescent="0.3">
      <c r="A10" s="122" t="s">
        <v>178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4"/>
      <c r="N10" s="4"/>
    </row>
    <row r="11" spans="1:14" ht="4.5" customHeight="1" x14ac:dyDescent="0.25"/>
    <row r="12" spans="1:14" s="3" customFormat="1" ht="30" customHeight="1" x14ac:dyDescent="0.25">
      <c r="A12" s="110" t="s">
        <v>1</v>
      </c>
      <c r="B12" s="110"/>
      <c r="C12" s="123" t="s">
        <v>2</v>
      </c>
      <c r="D12" s="123"/>
      <c r="E12" s="123"/>
      <c r="F12" s="123"/>
      <c r="G12" s="123"/>
      <c r="H12" s="110" t="s">
        <v>4</v>
      </c>
      <c r="I12" s="110" t="s">
        <v>3</v>
      </c>
      <c r="J12" s="110" t="s">
        <v>5</v>
      </c>
      <c r="K12" s="110" t="s">
        <v>6</v>
      </c>
      <c r="L12" s="37" t="s">
        <v>34</v>
      </c>
    </row>
    <row r="13" spans="1:14" s="6" customFormat="1" ht="18" customHeight="1" x14ac:dyDescent="0.25">
      <c r="A13" s="35" t="s">
        <v>12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25"/>
    </row>
    <row r="14" spans="1:14" s="23" customFormat="1" ht="19.5" customHeight="1" x14ac:dyDescent="0.25">
      <c r="A14" s="22" t="s">
        <v>11</v>
      </c>
      <c r="B14" s="127" t="s">
        <v>47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31"/>
    </row>
    <row r="15" spans="1:14" s="29" customFormat="1" ht="31.5" customHeight="1" x14ac:dyDescent="0.25">
      <c r="A15" s="26"/>
      <c r="B15" s="27">
        <v>1</v>
      </c>
      <c r="C15" s="120" t="s">
        <v>28</v>
      </c>
      <c r="D15" s="120"/>
      <c r="E15" s="120"/>
      <c r="F15" s="120"/>
      <c r="G15" s="121"/>
      <c r="H15" s="26"/>
      <c r="I15" s="26"/>
      <c r="J15" s="26"/>
      <c r="K15" s="26"/>
      <c r="L15" s="28"/>
    </row>
    <row r="16" spans="1:14" s="29" customFormat="1" ht="39.75" customHeight="1" x14ac:dyDescent="0.25">
      <c r="A16" s="26"/>
      <c r="B16" s="27">
        <v>2</v>
      </c>
      <c r="C16" s="120" t="s">
        <v>30</v>
      </c>
      <c r="D16" s="120"/>
      <c r="E16" s="120"/>
      <c r="F16" s="120"/>
      <c r="G16" s="121"/>
      <c r="H16" s="26"/>
      <c r="I16" s="26"/>
      <c r="J16" s="26"/>
      <c r="K16" s="26"/>
      <c r="L16" s="28"/>
    </row>
    <row r="17" spans="1:12" s="29" customFormat="1" ht="28.5" customHeight="1" x14ac:dyDescent="0.25">
      <c r="A17" s="26"/>
      <c r="B17" s="27">
        <v>3</v>
      </c>
      <c r="C17" s="120" t="s">
        <v>29</v>
      </c>
      <c r="D17" s="120"/>
      <c r="E17" s="120"/>
      <c r="F17" s="120"/>
      <c r="G17" s="121"/>
      <c r="H17" s="26"/>
      <c r="I17" s="26"/>
      <c r="J17" s="26"/>
      <c r="K17" s="26"/>
      <c r="L17" s="28"/>
    </row>
    <row r="18" spans="1:12" s="29" customFormat="1" ht="29.25" customHeight="1" x14ac:dyDescent="0.25">
      <c r="A18" s="26"/>
      <c r="B18" s="30">
        <v>4</v>
      </c>
      <c r="C18" s="120" t="s">
        <v>25</v>
      </c>
      <c r="D18" s="120"/>
      <c r="E18" s="120"/>
      <c r="F18" s="120"/>
      <c r="G18" s="121"/>
      <c r="H18" s="26"/>
      <c r="I18" s="26"/>
      <c r="J18" s="26"/>
      <c r="K18" s="26"/>
      <c r="L18" s="28"/>
    </row>
    <row r="19" spans="1:12" s="29" customFormat="1" ht="29.25" customHeight="1" x14ac:dyDescent="0.25">
      <c r="A19" s="26"/>
      <c r="B19" s="30">
        <v>5</v>
      </c>
      <c r="C19" s="120" t="s">
        <v>26</v>
      </c>
      <c r="D19" s="120"/>
      <c r="E19" s="120"/>
      <c r="F19" s="120"/>
      <c r="G19" s="121"/>
      <c r="H19" s="26"/>
      <c r="I19" s="26"/>
      <c r="J19" s="26"/>
      <c r="K19" s="26"/>
      <c r="L19" s="28"/>
    </row>
    <row r="20" spans="1:12" s="29" customFormat="1" ht="37.5" customHeight="1" x14ac:dyDescent="0.25">
      <c r="A20" s="26"/>
      <c r="B20" s="30">
        <v>6</v>
      </c>
      <c r="C20" s="120" t="s">
        <v>27</v>
      </c>
      <c r="D20" s="120"/>
      <c r="E20" s="120"/>
      <c r="F20" s="120"/>
      <c r="G20" s="121"/>
      <c r="H20" s="26"/>
      <c r="I20" s="26"/>
      <c r="J20" s="26"/>
      <c r="K20" s="26"/>
      <c r="L20" s="28"/>
    </row>
    <row r="21" spans="1:12" s="29" customFormat="1" ht="23.25" customHeight="1" x14ac:dyDescent="0.25">
      <c r="A21" s="26"/>
      <c r="B21" s="30">
        <v>7</v>
      </c>
      <c r="C21" s="120" t="s">
        <v>31</v>
      </c>
      <c r="D21" s="120"/>
      <c r="E21" s="120"/>
      <c r="F21" s="120"/>
      <c r="G21" s="121"/>
      <c r="H21" s="26"/>
      <c r="I21" s="26"/>
      <c r="J21" s="26"/>
      <c r="K21" s="26"/>
      <c r="L21" s="28"/>
    </row>
    <row r="22" spans="1:12" s="29" customFormat="1" ht="23.25" customHeight="1" x14ac:dyDescent="0.25">
      <c r="A22" s="26"/>
      <c r="B22" s="30">
        <v>8</v>
      </c>
      <c r="C22" s="120" t="s">
        <v>44</v>
      </c>
      <c r="D22" s="120"/>
      <c r="E22" s="120"/>
      <c r="F22" s="120"/>
      <c r="G22" s="121"/>
      <c r="H22" s="26"/>
      <c r="I22" s="26"/>
      <c r="J22" s="26"/>
      <c r="K22" s="26"/>
      <c r="L22" s="28"/>
    </row>
    <row r="23" spans="1:12" s="29" customFormat="1" ht="23.25" customHeight="1" x14ac:dyDescent="0.25">
      <c r="A23" s="26"/>
      <c r="B23" s="30">
        <v>9</v>
      </c>
      <c r="C23" s="134" t="s">
        <v>33</v>
      </c>
      <c r="D23" s="134"/>
      <c r="E23" s="134"/>
      <c r="F23" s="134"/>
      <c r="G23" s="135"/>
      <c r="H23" s="26"/>
      <c r="I23" s="26"/>
      <c r="J23" s="26"/>
      <c r="K23" s="26"/>
      <c r="L23" s="28"/>
    </row>
    <row r="24" spans="1:12" s="29" customFormat="1" ht="26.25" customHeight="1" x14ac:dyDescent="0.25">
      <c r="A24" s="26"/>
      <c r="B24" s="30">
        <v>10</v>
      </c>
      <c r="C24" s="134" t="s">
        <v>32</v>
      </c>
      <c r="D24" s="134"/>
      <c r="E24" s="134"/>
      <c r="F24" s="134"/>
      <c r="G24" s="135"/>
      <c r="H24" s="28"/>
      <c r="I24" s="28"/>
      <c r="J24" s="28"/>
      <c r="K24" s="28"/>
      <c r="L24" s="28"/>
    </row>
    <row r="25" spans="1:12" s="23" customFormat="1" ht="19.5" customHeight="1" x14ac:dyDescent="0.25">
      <c r="A25" s="22" t="s">
        <v>13</v>
      </c>
      <c r="B25" s="127" t="s">
        <v>48</v>
      </c>
      <c r="C25" s="128"/>
      <c r="D25" s="128"/>
      <c r="E25" s="128"/>
      <c r="F25" s="128"/>
      <c r="G25" s="128"/>
      <c r="H25" s="24"/>
      <c r="I25" s="24"/>
      <c r="J25" s="24"/>
      <c r="K25" s="24"/>
      <c r="L25" s="25"/>
    </row>
    <row r="26" spans="1:12" s="33" customFormat="1" ht="28.5" customHeight="1" x14ac:dyDescent="0.25">
      <c r="A26" s="26"/>
      <c r="B26" s="27">
        <v>1</v>
      </c>
      <c r="C26" s="120" t="s">
        <v>14</v>
      </c>
      <c r="D26" s="120"/>
      <c r="E26" s="120"/>
      <c r="F26" s="120"/>
      <c r="G26" s="121"/>
      <c r="H26" s="31"/>
      <c r="I26" s="31"/>
      <c r="J26" s="31"/>
      <c r="K26" s="31"/>
      <c r="L26" s="32"/>
    </row>
    <row r="27" spans="1:12" s="33" customFormat="1" ht="40.5" customHeight="1" x14ac:dyDescent="0.25">
      <c r="A27" s="26"/>
      <c r="B27" s="27">
        <v>2</v>
      </c>
      <c r="C27" s="120" t="s">
        <v>15</v>
      </c>
      <c r="D27" s="120"/>
      <c r="E27" s="120"/>
      <c r="F27" s="120"/>
      <c r="G27" s="121"/>
      <c r="H27" s="31"/>
      <c r="I27" s="31"/>
      <c r="J27" s="31"/>
      <c r="K27" s="31"/>
      <c r="L27" s="32"/>
    </row>
    <row r="28" spans="1:12" s="6" customFormat="1" ht="21" customHeight="1" x14ac:dyDescent="0.25">
      <c r="A28" s="124" t="s">
        <v>45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6"/>
    </row>
    <row r="29" spans="1:12" s="5" customFormat="1" ht="21" customHeight="1" x14ac:dyDescent="0.25">
      <c r="A29" s="15"/>
      <c r="B29" s="12" t="s">
        <v>7</v>
      </c>
      <c r="C29" s="12"/>
      <c r="D29" s="13"/>
      <c r="E29" s="13"/>
      <c r="F29" s="13"/>
      <c r="G29" s="14"/>
      <c r="H29" s="9"/>
      <c r="I29" s="10"/>
      <c r="J29" s="10"/>
      <c r="K29" s="10"/>
      <c r="L29" s="14"/>
    </row>
    <row r="30" spans="1:12" s="5" customFormat="1" ht="21" customHeight="1" x14ac:dyDescent="0.25">
      <c r="A30" s="15"/>
      <c r="B30" s="12" t="s">
        <v>8</v>
      </c>
      <c r="C30" s="12"/>
      <c r="D30" s="13"/>
      <c r="E30" s="13"/>
      <c r="F30" s="13"/>
      <c r="G30" s="14"/>
      <c r="H30" s="9"/>
      <c r="I30" s="10"/>
      <c r="J30" s="10"/>
      <c r="K30" s="10"/>
      <c r="L30" s="14"/>
    </row>
    <row r="31" spans="1:12" ht="9.75" customHeight="1" x14ac:dyDescent="0.25"/>
    <row r="32" spans="1:12" x14ac:dyDescent="0.25">
      <c r="A32" t="s">
        <v>9</v>
      </c>
    </row>
    <row r="33" spans="1:12" ht="20.25" customHeight="1" x14ac:dyDescent="0.25">
      <c r="A33" s="16"/>
      <c r="B33" s="16"/>
      <c r="C33" s="16"/>
      <c r="D33" s="16"/>
      <c r="E33" s="16"/>
      <c r="F33" s="16"/>
      <c r="G33" s="16"/>
      <c r="H33" s="17"/>
      <c r="I33" s="17"/>
      <c r="J33" s="17"/>
      <c r="K33" s="17"/>
      <c r="L33" s="16"/>
    </row>
    <row r="34" spans="1:12" ht="20.25" customHeight="1" x14ac:dyDescent="0.25">
      <c r="A34" s="11"/>
      <c r="B34" s="11"/>
      <c r="C34" s="11"/>
      <c r="D34" s="11"/>
      <c r="E34" s="11"/>
      <c r="F34" s="11"/>
      <c r="G34" s="11"/>
      <c r="H34" s="18"/>
      <c r="I34" s="18"/>
      <c r="J34" s="18"/>
      <c r="K34" s="18"/>
      <c r="L34" s="11"/>
    </row>
    <row r="35" spans="1:12" ht="20.25" customHeight="1" x14ac:dyDescent="0.25">
      <c r="A35" s="16"/>
      <c r="B35" s="16"/>
      <c r="C35" s="16"/>
      <c r="D35" s="16"/>
      <c r="E35" s="16"/>
      <c r="F35" s="16"/>
      <c r="G35" s="16"/>
      <c r="H35" s="17"/>
      <c r="I35" s="17"/>
      <c r="J35" s="17"/>
      <c r="K35" s="17"/>
      <c r="L35" s="16"/>
    </row>
    <row r="36" spans="1:12" ht="20.25" customHeight="1" x14ac:dyDescent="0.25">
      <c r="A36" s="11"/>
      <c r="B36" s="11"/>
      <c r="C36" s="11"/>
      <c r="D36" s="11"/>
      <c r="E36" s="11"/>
      <c r="F36" s="11"/>
      <c r="G36" s="11"/>
      <c r="H36" s="18"/>
      <c r="I36" s="18"/>
      <c r="J36" s="18"/>
      <c r="K36" s="18"/>
      <c r="L36" s="11"/>
    </row>
  </sheetData>
  <mergeCells count="18">
    <mergeCell ref="C22:G22"/>
    <mergeCell ref="A9:L9"/>
    <mergeCell ref="A10:L10"/>
    <mergeCell ref="C12:G12"/>
    <mergeCell ref="B14:L14"/>
    <mergeCell ref="C15:G15"/>
    <mergeCell ref="C16:G16"/>
    <mergeCell ref="C17:G17"/>
    <mergeCell ref="C18:G18"/>
    <mergeCell ref="C19:G19"/>
    <mergeCell ref="C20:G20"/>
    <mergeCell ref="C21:G21"/>
    <mergeCell ref="C23:G23"/>
    <mergeCell ref="B25:G25"/>
    <mergeCell ref="C26:G26"/>
    <mergeCell ref="C27:G27"/>
    <mergeCell ref="A28:L28"/>
    <mergeCell ref="C24:G24"/>
  </mergeCells>
  <pageMargins left="0.28000000000000003" right="0.25" top="0.28000000000000003" bottom="0.21" header="0.28000000000000003" footer="0.26"/>
  <pageSetup paperSize="9" orientation="portrait" horizontalDpi="0" verticalDpi="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12</vt:i4>
      </vt:variant>
    </vt:vector>
  </HeadingPairs>
  <TitlesOfParts>
    <vt:vector size="38" baseType="lpstr">
      <vt:lpstr>e-SKP User</vt:lpstr>
      <vt:lpstr>SOP</vt:lpstr>
      <vt:lpstr>Simpan</vt:lpstr>
      <vt:lpstr>LAYANAN PUBLIK</vt:lpstr>
      <vt:lpstr>SINDE</vt:lpstr>
      <vt:lpstr>MAO TUKIN </vt:lpstr>
      <vt:lpstr>SIRENBAJA, SIMPEL, LPSE</vt:lpstr>
      <vt:lpstr>SIMAK, SIMANTAP</vt:lpstr>
      <vt:lpstr>Manpeg</vt:lpstr>
      <vt:lpstr>Sheet6</vt:lpstr>
      <vt:lpstr>Hitung e-SKP</vt:lpstr>
      <vt:lpstr>Hitung SOP</vt:lpstr>
      <vt:lpstr>Hitung Simpan</vt:lpstr>
      <vt:lpstr>Hitung Website</vt:lpstr>
      <vt:lpstr>Hitung SIM Diklat</vt:lpstr>
      <vt:lpstr>Hitung Sinde</vt:lpstr>
      <vt:lpstr>HITUNG MAO TUKIN</vt:lpstr>
      <vt:lpstr>HITUNG LPSE</vt:lpstr>
      <vt:lpstr>HITUNG SIMPEL</vt:lpstr>
      <vt:lpstr>HITUNG SIRENBAJA</vt:lpstr>
      <vt:lpstr>HITUNG SIMAK</vt:lpstr>
      <vt:lpstr>HITUNG PERSEDIAAN</vt:lpstr>
      <vt:lpstr>HITUNG MANPEG</vt:lpstr>
      <vt:lpstr>REKAP HASIL PERSEBARAN INSTRUMN</vt:lpstr>
      <vt:lpstr>REKAP HASIL MONITORING</vt:lpstr>
      <vt:lpstr>Persentase</vt:lpstr>
      <vt:lpstr>'Hitung e-SKP'!Print_Area</vt:lpstr>
      <vt:lpstr>'HITUNG LPSE'!Print_Area</vt:lpstr>
      <vt:lpstr>'HITUNG MANPEG'!Print_Area</vt:lpstr>
      <vt:lpstr>'HITUNG PERSEDIAAN'!Print_Area</vt:lpstr>
      <vt:lpstr>'Hitung SIM Diklat'!Print_Area</vt:lpstr>
      <vt:lpstr>'HITUNG SIMAK'!Print_Area</vt:lpstr>
      <vt:lpstr>'Hitung Simpan'!Print_Area</vt:lpstr>
      <vt:lpstr>'Hitung Sinde'!Print_Area</vt:lpstr>
      <vt:lpstr>'Hitung SOP'!Print_Area</vt:lpstr>
      <vt:lpstr>'Hitung Website'!Print_Area</vt:lpstr>
      <vt:lpstr>'REKAP HASIL MONITORING'!Print_Area</vt:lpstr>
      <vt:lpstr>'REKAP HASIL PERSEBARAN INSTRUMN'!Print_Area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</dc:creator>
  <cp:lastModifiedBy>User</cp:lastModifiedBy>
  <cp:lastPrinted>2020-07-01T11:15:13Z</cp:lastPrinted>
  <dcterms:created xsi:type="dcterms:W3CDTF">2019-03-11T04:14:00Z</dcterms:created>
  <dcterms:modified xsi:type="dcterms:W3CDTF">2020-07-02T09:30:12Z</dcterms:modified>
</cp:coreProperties>
</file>